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/>
  <mc:AlternateContent xmlns:mc="http://schemas.openxmlformats.org/markup-compatibility/2006">
    <mc:Choice Requires="x15">
      <x15ac:absPath xmlns:x15ac="http://schemas.microsoft.com/office/spreadsheetml/2010/11/ac" url="C:\Users\LENOVO USER\Desktop\SIGAD 2023\"/>
    </mc:Choice>
  </mc:AlternateContent>
  <xr:revisionPtr revIDLastSave="0" documentId="8_{7898B11E-01F3-4423-A1C1-F5EF63DA8877}" xr6:coauthVersionLast="43" xr6:coauthVersionMax="43" xr10:uidLastSave="{00000000-0000-0000-0000-000000000000}"/>
  <bookViews>
    <workbookView xWindow="-120" yWindow="-120" windowWidth="20730" windowHeight="11160" activeTab="2" xr2:uid="{00000000-000D-0000-FFFF-FFFF00000000}"/>
  </bookViews>
  <sheets>
    <sheet name="PROYECTOS 2023" sheetId="6" r:id="rId1"/>
    <sheet name="POA_2023" sheetId="8" r:id="rId2"/>
    <sheet name="MATRIZ SIGAD " sheetId="1" r:id="rId3"/>
  </sheets>
  <definedNames>
    <definedName name="_xlnm._FilterDatabase" localSheetId="1" hidden="1">POA_2023!$G$1:$G$150</definedName>
    <definedName name="_xlnm.Print_Area" localSheetId="1">POA_2023!$A$1:$Q$138</definedName>
    <definedName name="_xlnm.Print_Titles" localSheetId="1">POA_2023!$1:$1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uri="GoogleSheetsCustomDataVersion2">
      <go:sheetsCustomData xmlns:go="http://customooxmlschemas.google.com/" r:id="rId5" roundtripDataChecksum="1XQEQHBlI3L3hFyV89fqiEXFyuq7ja/LDv9DJnHoXqA="/>
    </ext>
  </extLst>
</workbook>
</file>

<file path=xl/calcChain.xml><?xml version="1.0" encoding="utf-8"?>
<calcChain xmlns="http://schemas.openxmlformats.org/spreadsheetml/2006/main">
  <c r="AC11" i="1" l="1"/>
  <c r="Y11" i="1"/>
  <c r="U11" i="1"/>
  <c r="Q11" i="1"/>
  <c r="P11" i="1"/>
  <c r="O11" i="1"/>
  <c r="N11" i="1"/>
  <c r="AF85" i="6" l="1"/>
  <c r="AE85" i="6"/>
  <c r="K85" i="6"/>
  <c r="AF49" i="6"/>
  <c r="AF60" i="6"/>
  <c r="AE60" i="6"/>
  <c r="AD62" i="6"/>
  <c r="I62" i="6"/>
  <c r="AE17" i="1" l="1"/>
  <c r="AD17" i="1"/>
  <c r="AA17" i="1"/>
  <c r="Z17" i="1"/>
  <c r="W17" i="1"/>
  <c r="V17" i="1"/>
  <c r="S17" i="1"/>
  <c r="R17" i="1"/>
  <c r="P17" i="1"/>
  <c r="O17" i="1"/>
  <c r="O16" i="1"/>
  <c r="C85" i="6"/>
  <c r="V73" i="6"/>
  <c r="AA15" i="1" s="1"/>
  <c r="U73" i="6"/>
  <c r="Z15" i="1" s="1"/>
  <c r="Q73" i="6"/>
  <c r="W15" i="1" s="1"/>
  <c r="P73" i="6"/>
  <c r="V15" i="1" s="1"/>
  <c r="C73" i="6"/>
  <c r="O15" i="1" s="1"/>
  <c r="L97" i="6"/>
  <c r="I100" i="6"/>
  <c r="C103" i="6"/>
  <c r="O34" i="6" l="1"/>
  <c r="L34" i="6"/>
  <c r="S12" i="1" s="1"/>
  <c r="K34" i="6"/>
  <c r="R12" i="1" s="1"/>
  <c r="H30" i="6"/>
  <c r="L52" i="6"/>
  <c r="AA52" i="6"/>
  <c r="V52" i="6"/>
  <c r="Q52" i="6"/>
  <c r="AA49" i="6"/>
  <c r="AE13" i="1" s="1"/>
  <c r="Z49" i="6"/>
  <c r="AD13" i="1" s="1"/>
  <c r="Q49" i="6"/>
  <c r="W13" i="1" s="1"/>
  <c r="P49" i="6"/>
  <c r="V13" i="1" s="1"/>
  <c r="O49" i="6"/>
  <c r="L49" i="6"/>
  <c r="S13" i="1" s="1"/>
  <c r="K49" i="6"/>
  <c r="R13" i="1" s="1"/>
  <c r="C49" i="6"/>
  <c r="O13" i="1" s="1"/>
  <c r="I48" i="6"/>
  <c r="H47" i="6"/>
  <c r="N47" i="6" s="1"/>
  <c r="S47" i="6" s="1"/>
  <c r="X47" i="6" s="1"/>
  <c r="AC47" i="6" s="1"/>
  <c r="J49" i="6"/>
  <c r="AA97" i="6"/>
  <c r="Q97" i="6"/>
  <c r="H89" i="6"/>
  <c r="H93" i="6"/>
  <c r="V97" i="6"/>
  <c r="AA34" i="6"/>
  <c r="Z34" i="6"/>
  <c r="AD12" i="1" s="1"/>
  <c r="Y34" i="6"/>
  <c r="V34" i="6"/>
  <c r="AA12" i="1" s="1"/>
  <c r="U34" i="6"/>
  <c r="Z12" i="1" s="1"/>
  <c r="T34" i="6"/>
  <c r="Q34" i="6"/>
  <c r="W12" i="1" s="1"/>
  <c r="J34" i="6"/>
  <c r="C34" i="6"/>
  <c r="O12" i="1" s="1"/>
  <c r="AF46" i="6"/>
  <c r="AE46" i="6"/>
  <c r="AF45" i="6"/>
  <c r="AE45" i="6"/>
  <c r="AF44" i="6"/>
  <c r="AE44" i="6"/>
  <c r="AF43" i="6"/>
  <c r="AE43" i="6"/>
  <c r="AF42" i="6"/>
  <c r="AE42" i="6"/>
  <c r="O124" i="8"/>
  <c r="N124" i="8"/>
  <c r="M124" i="8"/>
  <c r="J124" i="8"/>
  <c r="I124" i="8"/>
  <c r="P123" i="8"/>
  <c r="P122" i="8"/>
  <c r="L122" i="8"/>
  <c r="L124" i="8" s="1"/>
  <c r="P112" i="8"/>
  <c r="O112" i="8"/>
  <c r="N112" i="8"/>
  <c r="M112" i="8"/>
  <c r="J112" i="8"/>
  <c r="I107" i="8"/>
  <c r="P97" i="8"/>
  <c r="AC17" i="1" s="1"/>
  <c r="O97" i="8"/>
  <c r="Y17" i="1" s="1"/>
  <c r="N97" i="8"/>
  <c r="U17" i="1" s="1"/>
  <c r="M97" i="8"/>
  <c r="Q17" i="1" s="1"/>
  <c r="J97" i="8"/>
  <c r="I97" i="8"/>
  <c r="L96" i="8"/>
  <c r="L97" i="8" s="1"/>
  <c r="P86" i="8"/>
  <c r="AC16" i="1" s="1"/>
  <c r="O86" i="8"/>
  <c r="Y16" i="1" s="1"/>
  <c r="N86" i="8"/>
  <c r="U16" i="1" s="1"/>
  <c r="M86" i="8"/>
  <c r="J86" i="8"/>
  <c r="I86" i="8"/>
  <c r="L83" i="8"/>
  <c r="L86" i="8" s="1"/>
  <c r="P73" i="8"/>
  <c r="AC15" i="1" s="1"/>
  <c r="O73" i="8"/>
  <c r="Y15" i="1" s="1"/>
  <c r="N73" i="8"/>
  <c r="M73" i="8"/>
  <c r="J73" i="8"/>
  <c r="I73" i="8"/>
  <c r="L68" i="8"/>
  <c r="L73" i="8" s="1"/>
  <c r="P58" i="8"/>
  <c r="AC14" i="1" s="1"/>
  <c r="O58" i="8"/>
  <c r="Y14" i="1" s="1"/>
  <c r="N58" i="8"/>
  <c r="U14" i="1" s="1"/>
  <c r="M58" i="8"/>
  <c r="Q14" i="1" s="1"/>
  <c r="J58" i="8"/>
  <c r="I58" i="8"/>
  <c r="L57" i="8"/>
  <c r="L58" i="8" s="1"/>
  <c r="P47" i="8"/>
  <c r="AC13" i="1" s="1"/>
  <c r="O47" i="8"/>
  <c r="Y13" i="1" s="1"/>
  <c r="N47" i="8"/>
  <c r="U13" i="1" s="1"/>
  <c r="M47" i="8"/>
  <c r="J47" i="8"/>
  <c r="I47" i="8"/>
  <c r="L39" i="8"/>
  <c r="L47" i="8" s="1"/>
  <c r="P29" i="8"/>
  <c r="AC12" i="1" s="1"/>
  <c r="O29" i="8"/>
  <c r="Y12" i="1" s="1"/>
  <c r="N29" i="8"/>
  <c r="U12" i="1" s="1"/>
  <c r="M29" i="8"/>
  <c r="J29" i="8"/>
  <c r="I29" i="8"/>
  <c r="L22" i="8"/>
  <c r="L29" i="8" s="1"/>
  <c r="P12" i="8"/>
  <c r="O12" i="8"/>
  <c r="N12" i="8"/>
  <c r="M12" i="8"/>
  <c r="J12" i="8"/>
  <c r="I12" i="8"/>
  <c r="L11" i="8"/>
  <c r="L12" i="8" s="1"/>
  <c r="Q16" i="1" l="1"/>
  <c r="Q12" i="1"/>
  <c r="U15" i="1"/>
  <c r="Q15" i="1"/>
  <c r="Q13" i="1"/>
  <c r="I47" i="6"/>
  <c r="M47" i="6"/>
  <c r="R47" i="6" s="1"/>
  <c r="W47" i="6" s="1"/>
  <c r="AB47" i="6" s="1"/>
  <c r="AE47" i="6"/>
  <c r="AF47" i="6"/>
  <c r="P124" i="8"/>
  <c r="L107" i="8"/>
  <c r="L112" i="8" s="1"/>
  <c r="I112" i="8"/>
  <c r="T12" i="1" l="1"/>
  <c r="H31" i="6"/>
  <c r="M31" i="6" s="1"/>
  <c r="R31" i="6" s="1"/>
  <c r="AD30" i="6"/>
  <c r="AD29" i="6"/>
  <c r="AD28" i="6"/>
  <c r="AD31" i="6"/>
  <c r="AD32" i="6"/>
  <c r="AD33" i="6"/>
  <c r="AD34" i="6"/>
  <c r="AD27" i="6"/>
  <c r="AD9" i="6"/>
  <c r="AD6" i="6"/>
  <c r="Y12" i="6"/>
  <c r="Y18" i="6" s="1"/>
  <c r="AA12" i="6"/>
  <c r="AA18" i="6" s="1"/>
  <c r="AD8" i="6"/>
  <c r="AD7" i="6"/>
  <c r="AD10" i="6"/>
  <c r="AD11" i="6"/>
  <c r="H100" i="6"/>
  <c r="M100" i="6" s="1"/>
  <c r="R100" i="6" s="1"/>
  <c r="W100" i="6" s="1"/>
  <c r="AB100" i="6" s="1"/>
  <c r="I99" i="6"/>
  <c r="H99" i="6"/>
  <c r="M99" i="6" s="1"/>
  <c r="R99" i="6" s="1"/>
  <c r="W99" i="6" s="1"/>
  <c r="AB99" i="6" s="1"/>
  <c r="AA85" i="6"/>
  <c r="AE16" i="1" s="1"/>
  <c r="Z85" i="6"/>
  <c r="AD16" i="1" s="1"/>
  <c r="AF16" i="1" s="1"/>
  <c r="Y85" i="6"/>
  <c r="V85" i="6"/>
  <c r="AA16" i="1" s="1"/>
  <c r="U85" i="6"/>
  <c r="Z16" i="1" s="1"/>
  <c r="AB16" i="1" s="1"/>
  <c r="T85" i="6"/>
  <c r="Q85" i="6"/>
  <c r="W16" i="1" s="1"/>
  <c r="P85" i="6"/>
  <c r="V16" i="1" s="1"/>
  <c r="X16" i="1" s="1"/>
  <c r="O85" i="6"/>
  <c r="L85" i="6"/>
  <c r="S16" i="1" s="1"/>
  <c r="R16" i="1"/>
  <c r="J85" i="6"/>
  <c r="G85" i="6"/>
  <c r="F85" i="6"/>
  <c r="E85" i="6"/>
  <c r="D85" i="6"/>
  <c r="H84" i="6"/>
  <c r="N84" i="6" s="1"/>
  <c r="S84" i="6" s="1"/>
  <c r="X84" i="6" s="1"/>
  <c r="AC84" i="6" s="1"/>
  <c r="H46" i="6"/>
  <c r="H83" i="6"/>
  <c r="N83" i="6" s="1"/>
  <c r="S83" i="6" s="1"/>
  <c r="X83" i="6" s="1"/>
  <c r="H82" i="6"/>
  <c r="AA73" i="6"/>
  <c r="AE15" i="1" s="1"/>
  <c r="Z73" i="6"/>
  <c r="AD15" i="1" s="1"/>
  <c r="Y73" i="6"/>
  <c r="T73" i="6"/>
  <c r="O73" i="6"/>
  <c r="L73" i="6"/>
  <c r="S15" i="1" s="1"/>
  <c r="K73" i="6"/>
  <c r="R15" i="1" s="1"/>
  <c r="J73" i="6"/>
  <c r="G73" i="6"/>
  <c r="F73" i="6"/>
  <c r="E73" i="6"/>
  <c r="D73" i="6"/>
  <c r="H72" i="6"/>
  <c r="N72" i="6" s="1"/>
  <c r="S72" i="6" s="1"/>
  <c r="X72" i="6" s="1"/>
  <c r="AC72" i="6" s="1"/>
  <c r="H71" i="6"/>
  <c r="N71" i="6" s="1"/>
  <c r="S71" i="6" s="1"/>
  <c r="X71" i="6" s="1"/>
  <c r="AC71" i="6" s="1"/>
  <c r="H70" i="6"/>
  <c r="N70" i="6" s="1"/>
  <c r="S70" i="6" s="1"/>
  <c r="H69" i="6"/>
  <c r="I69" i="6" s="1"/>
  <c r="S68" i="6"/>
  <c r="X68" i="6" s="1"/>
  <c r="AC68" i="6" s="1"/>
  <c r="R68" i="6"/>
  <c r="W68" i="6" s="1"/>
  <c r="AB68" i="6" s="1"/>
  <c r="M68" i="6"/>
  <c r="I68" i="6"/>
  <c r="AA62" i="6"/>
  <c r="Z62" i="6"/>
  <c r="Y62" i="6"/>
  <c r="V62" i="6"/>
  <c r="U62" i="6"/>
  <c r="T62" i="6"/>
  <c r="Q62" i="6"/>
  <c r="P62" i="6"/>
  <c r="O62" i="6"/>
  <c r="L62" i="6"/>
  <c r="K62" i="6"/>
  <c r="R14" i="1" s="1"/>
  <c r="J62" i="6"/>
  <c r="G62" i="6"/>
  <c r="F62" i="6"/>
  <c r="E62" i="6"/>
  <c r="D62" i="6"/>
  <c r="C62" i="6"/>
  <c r="I60" i="6"/>
  <c r="H60" i="6"/>
  <c r="H62" i="6" s="1"/>
  <c r="Y49" i="6"/>
  <c r="V49" i="6"/>
  <c r="AA13" i="1" s="1"/>
  <c r="U49" i="6"/>
  <c r="Z13" i="1" s="1"/>
  <c r="T49" i="6"/>
  <c r="G49" i="6"/>
  <c r="F49" i="6"/>
  <c r="E49" i="6"/>
  <c r="D49" i="6"/>
  <c r="H48" i="6"/>
  <c r="N48" i="6" s="1"/>
  <c r="S48" i="6" s="1"/>
  <c r="X48" i="6" s="1"/>
  <c r="AG47" i="6"/>
  <c r="I45" i="6"/>
  <c r="H45" i="6"/>
  <c r="I44" i="6"/>
  <c r="H44" i="6"/>
  <c r="N44" i="6" s="1"/>
  <c r="H43" i="6"/>
  <c r="AG43" i="6" s="1"/>
  <c r="I42" i="6"/>
  <c r="I53" i="6" s="1"/>
  <c r="H42" i="6"/>
  <c r="AG42" i="6" s="1"/>
  <c r="N41" i="6"/>
  <c r="M41" i="6"/>
  <c r="I41" i="6"/>
  <c r="P34" i="6"/>
  <c r="V12" i="1" s="1"/>
  <c r="G34" i="6"/>
  <c r="F34" i="6"/>
  <c r="E34" i="6"/>
  <c r="D34" i="6"/>
  <c r="H33" i="6"/>
  <c r="H32" i="6"/>
  <c r="N32" i="6" s="1"/>
  <c r="S32" i="6" s="1"/>
  <c r="X31" i="6"/>
  <c r="AB31" i="6" s="1"/>
  <c r="W31" i="6"/>
  <c r="I31" i="6"/>
  <c r="N30" i="6"/>
  <c r="S30" i="6" s="1"/>
  <c r="M30" i="6"/>
  <c r="R30" i="6" s="1"/>
  <c r="N29" i="6"/>
  <c r="S29" i="6" s="1"/>
  <c r="W29" i="6" s="1"/>
  <c r="M29" i="6"/>
  <c r="R29" i="6" s="1"/>
  <c r="I29" i="6"/>
  <c r="H29" i="6"/>
  <c r="N28" i="6"/>
  <c r="S28" i="6" s="1"/>
  <c r="M28" i="6"/>
  <c r="I28" i="6"/>
  <c r="H27" i="6"/>
  <c r="D18" i="6"/>
  <c r="AF17" i="6"/>
  <c r="AE17" i="6"/>
  <c r="H17" i="6"/>
  <c r="M17" i="6" s="1"/>
  <c r="R17" i="6" s="1"/>
  <c r="W17" i="6" s="1"/>
  <c r="AB17" i="6" s="1"/>
  <c r="AF16" i="6"/>
  <c r="AE16" i="6"/>
  <c r="H16" i="6"/>
  <c r="AF15" i="6"/>
  <c r="AE15" i="6"/>
  <c r="H15" i="6"/>
  <c r="AF14" i="6"/>
  <c r="AE14" i="6"/>
  <c r="H14" i="6"/>
  <c r="AH13" i="6"/>
  <c r="AG13" i="6"/>
  <c r="Z12" i="6"/>
  <c r="Z18" i="6" s="1"/>
  <c r="V12" i="6"/>
  <c r="V18" i="6" s="1"/>
  <c r="U12" i="6"/>
  <c r="U18" i="6" s="1"/>
  <c r="T12" i="6"/>
  <c r="T18" i="6" s="1"/>
  <c r="Q12" i="6"/>
  <c r="Q18" i="6" s="1"/>
  <c r="P12" i="6"/>
  <c r="P18" i="6" s="1"/>
  <c r="O12" i="6"/>
  <c r="O18" i="6" s="1"/>
  <c r="L12" i="6"/>
  <c r="L18" i="6" s="1"/>
  <c r="K12" i="6"/>
  <c r="K18" i="6" s="1"/>
  <c r="J12" i="6"/>
  <c r="C12" i="6"/>
  <c r="C18" i="6" s="1"/>
  <c r="AF11" i="6"/>
  <c r="I11" i="6"/>
  <c r="H11" i="6"/>
  <c r="M11" i="6" s="1"/>
  <c r="R11" i="6" s="1"/>
  <c r="W11" i="6" s="1"/>
  <c r="AB11" i="6" s="1"/>
  <c r="AF10" i="6"/>
  <c r="AE10" i="6"/>
  <c r="H10" i="6"/>
  <c r="N10" i="6" s="1"/>
  <c r="S10" i="6" s="1"/>
  <c r="X10" i="6" s="1"/>
  <c r="AC10" i="6" s="1"/>
  <c r="AF9" i="6"/>
  <c r="AE9" i="6"/>
  <c r="H9" i="6"/>
  <c r="M9" i="6" s="1"/>
  <c r="AF8" i="6"/>
  <c r="AE8" i="6"/>
  <c r="H8" i="6"/>
  <c r="AF7" i="6"/>
  <c r="AE7" i="6"/>
  <c r="H7" i="6"/>
  <c r="I7" i="6" s="1"/>
  <c r="AF6" i="6"/>
  <c r="AE6" i="6"/>
  <c r="H6" i="6"/>
  <c r="AH16" i="1" l="1"/>
  <c r="M82" i="6"/>
  <c r="R82" i="6" s="1"/>
  <c r="H85" i="6"/>
  <c r="P16" i="1" s="1"/>
  <c r="T16" i="1"/>
  <c r="AG16" i="1"/>
  <c r="N68" i="6"/>
  <c r="AG8" i="6"/>
  <c r="N69" i="6"/>
  <c r="S69" i="6" s="1"/>
  <c r="X69" i="6" s="1"/>
  <c r="AC69" i="6" s="1"/>
  <c r="AC73" i="6" s="1"/>
  <c r="G75" i="6"/>
  <c r="H75" i="6" s="1"/>
  <c r="V11" i="1"/>
  <c r="AH14" i="6"/>
  <c r="N43" i="6"/>
  <c r="S43" i="6" s="1"/>
  <c r="X43" i="6" s="1"/>
  <c r="AC43" i="6" s="1"/>
  <c r="AH15" i="6"/>
  <c r="N33" i="6"/>
  <c r="S33" i="6" s="1"/>
  <c r="X33" i="6" s="1"/>
  <c r="AC33" i="6" s="1"/>
  <c r="I33" i="6"/>
  <c r="M46" i="6"/>
  <c r="R46" i="6" s="1"/>
  <c r="W46" i="6" s="1"/>
  <c r="AB46" i="6" s="1"/>
  <c r="I46" i="6"/>
  <c r="N42" i="6"/>
  <c r="S42" i="6" s="1"/>
  <c r="X42" i="6" s="1"/>
  <c r="AH16" i="6"/>
  <c r="M43" i="6"/>
  <c r="AE11" i="1"/>
  <c r="M60" i="6"/>
  <c r="R60" i="6" s="1"/>
  <c r="W60" i="6" s="1"/>
  <c r="AB60" i="6" s="1"/>
  <c r="AB62" i="6" s="1"/>
  <c r="N60" i="6"/>
  <c r="S60" i="6" s="1"/>
  <c r="X60" i="6" s="1"/>
  <c r="AC60" i="6" s="1"/>
  <c r="AC62" i="6" s="1"/>
  <c r="M15" i="6"/>
  <c r="R15" i="6" s="1"/>
  <c r="W15" i="6" s="1"/>
  <c r="AB15" i="6" s="1"/>
  <c r="M42" i="6"/>
  <c r="R42" i="6" s="1"/>
  <c r="W42" i="6" s="1"/>
  <c r="N100" i="6"/>
  <c r="S100" i="6" s="1"/>
  <c r="X100" i="6" s="1"/>
  <c r="AC100" i="6" s="1"/>
  <c r="J18" i="6"/>
  <c r="X28" i="6"/>
  <c r="AB28" i="6" s="1"/>
  <c r="W28" i="6"/>
  <c r="H73" i="6"/>
  <c r="M16" i="6"/>
  <c r="R16" i="6" s="1"/>
  <c r="W16" i="6" s="1"/>
  <c r="AB16" i="6" s="1"/>
  <c r="R28" i="6"/>
  <c r="I71" i="6"/>
  <c r="N82" i="6"/>
  <c r="S82" i="6" s="1"/>
  <c r="W11" i="1"/>
  <c r="N16" i="6"/>
  <c r="S16" i="6" s="1"/>
  <c r="X16" i="6" s="1"/>
  <c r="AC16" i="6" s="1"/>
  <c r="M71" i="6"/>
  <c r="R71" i="6" s="1"/>
  <c r="W71" i="6" s="1"/>
  <c r="AB71" i="6" s="1"/>
  <c r="Z11" i="1"/>
  <c r="AA11" i="1"/>
  <c r="AD11" i="1"/>
  <c r="AG16" i="6"/>
  <c r="I70" i="6"/>
  <c r="I72" i="6"/>
  <c r="M72" i="6"/>
  <c r="R72" i="6" s="1"/>
  <c r="W72" i="6" s="1"/>
  <c r="AB72" i="6" s="1"/>
  <c r="N15" i="6"/>
  <c r="S15" i="6" s="1"/>
  <c r="X15" i="6" s="1"/>
  <c r="AC15" i="6" s="1"/>
  <c r="H34" i="6"/>
  <c r="AG15" i="6"/>
  <c r="M33" i="6"/>
  <c r="R33" i="6" s="1"/>
  <c r="W33" i="6" s="1"/>
  <c r="AB33" i="6" s="1"/>
  <c r="M70" i="6"/>
  <c r="R70" i="6" s="1"/>
  <c r="R11" i="1"/>
  <c r="I43" i="6"/>
  <c r="I50" i="6" s="1"/>
  <c r="M69" i="6"/>
  <c r="R69" i="6" s="1"/>
  <c r="W69" i="6" s="1"/>
  <c r="AB69" i="6" s="1"/>
  <c r="S11" i="1"/>
  <c r="R44" i="6"/>
  <c r="W44" i="6" s="1"/>
  <c r="AB44" i="6" s="1"/>
  <c r="AD12" i="6"/>
  <c r="I10" i="6"/>
  <c r="M10" i="6"/>
  <c r="AG10" i="6"/>
  <c r="AH6" i="6"/>
  <c r="N6" i="6"/>
  <c r="S6" i="6" s="1"/>
  <c r="AF12" i="6"/>
  <c r="AF18" i="6" s="1"/>
  <c r="N11" i="6"/>
  <c r="S11" i="6" s="1"/>
  <c r="X11" i="6" s="1"/>
  <c r="AC11" i="6" s="1"/>
  <c r="I6" i="6"/>
  <c r="M6" i="6"/>
  <c r="R6" i="6" s="1"/>
  <c r="W6" i="6" s="1"/>
  <c r="D35" i="6"/>
  <c r="AH7" i="6"/>
  <c r="N7" i="6"/>
  <c r="M45" i="6"/>
  <c r="R45" i="6" s="1"/>
  <c r="W45" i="6" s="1"/>
  <c r="AG45" i="6"/>
  <c r="M48" i="6"/>
  <c r="R48" i="6" s="1"/>
  <c r="W48" i="6" s="1"/>
  <c r="M7" i="6"/>
  <c r="AE11" i="6"/>
  <c r="AE12" i="6" s="1"/>
  <c r="H49" i="6"/>
  <c r="AG46" i="6"/>
  <c r="AH11" i="6"/>
  <c r="M84" i="6"/>
  <c r="R84" i="6" s="1"/>
  <c r="W84" i="6" s="1"/>
  <c r="AB84" i="6" s="1"/>
  <c r="S44" i="6"/>
  <c r="X44" i="6" s="1"/>
  <c r="AC44" i="6" s="1"/>
  <c r="AG44" i="6"/>
  <c r="AG7" i="6"/>
  <c r="AH10" i="6"/>
  <c r="M44" i="6"/>
  <c r="X30" i="6"/>
  <c r="AB30" i="6" s="1"/>
  <c r="W30" i="6"/>
  <c r="X32" i="6"/>
  <c r="AC32" i="6" s="1"/>
  <c r="W32" i="6"/>
  <c r="AB32" i="6" s="1"/>
  <c r="AC83" i="6"/>
  <c r="AC31" i="6"/>
  <c r="AG6" i="6"/>
  <c r="AH8" i="6"/>
  <c r="R10" i="6"/>
  <c r="W10" i="6" s="1"/>
  <c r="AB10" i="6" s="1"/>
  <c r="I8" i="6"/>
  <c r="N9" i="6"/>
  <c r="M14" i="6"/>
  <c r="R14" i="6" s="1"/>
  <c r="W14" i="6" s="1"/>
  <c r="AB14" i="6" s="1"/>
  <c r="N17" i="6"/>
  <c r="S17" i="6" s="1"/>
  <c r="X17" i="6" s="1"/>
  <c r="AC17" i="6" s="1"/>
  <c r="M27" i="6"/>
  <c r="X29" i="6"/>
  <c r="AC29" i="6" s="1"/>
  <c r="N31" i="6"/>
  <c r="S31" i="6" s="1"/>
  <c r="I32" i="6"/>
  <c r="N45" i="6"/>
  <c r="S45" i="6" s="1"/>
  <c r="X45" i="6" s="1"/>
  <c r="M83" i="6"/>
  <c r="R83" i="6" s="1"/>
  <c r="W83" i="6" s="1"/>
  <c r="N46" i="6"/>
  <c r="S46" i="6" s="1"/>
  <c r="X46" i="6" s="1"/>
  <c r="AC46" i="6" s="1"/>
  <c r="N99" i="6"/>
  <c r="S99" i="6" s="1"/>
  <c r="X99" i="6" s="1"/>
  <c r="AC99" i="6" s="1"/>
  <c r="H18" i="6"/>
  <c r="I9" i="6"/>
  <c r="I27" i="6"/>
  <c r="M8" i="6"/>
  <c r="AG9" i="6"/>
  <c r="N14" i="6"/>
  <c r="S14" i="6" s="1"/>
  <c r="X14" i="6" s="1"/>
  <c r="AC14" i="6" s="1"/>
  <c r="AG17" i="6"/>
  <c r="N27" i="6"/>
  <c r="M32" i="6"/>
  <c r="R32" i="6" s="1"/>
  <c r="N8" i="6"/>
  <c r="AH9" i="6"/>
  <c r="AG14" i="6"/>
  <c r="AH17" i="6"/>
  <c r="AH12" i="1"/>
  <c r="AG12" i="1"/>
  <c r="I73" i="6" l="1"/>
  <c r="P15" i="1" s="1"/>
  <c r="I103" i="6"/>
  <c r="M73" i="6"/>
  <c r="I76" i="6"/>
  <c r="R43" i="6"/>
  <c r="W43" i="6" s="1"/>
  <c r="AB43" i="6" s="1"/>
  <c r="AC28" i="6"/>
  <c r="I34" i="6"/>
  <c r="P12" i="1" s="1"/>
  <c r="I49" i="6"/>
  <c r="P13" i="1" s="1"/>
  <c r="AB73" i="6"/>
  <c r="N73" i="6"/>
  <c r="AC85" i="6"/>
  <c r="I12" i="6"/>
  <c r="AE18" i="6"/>
  <c r="M12" i="6"/>
  <c r="M18" i="6" s="1"/>
  <c r="AH12" i="6"/>
  <c r="AH18" i="6" s="1"/>
  <c r="S7" i="6"/>
  <c r="X7" i="6" s="1"/>
  <c r="AC7" i="6" s="1"/>
  <c r="R7" i="6"/>
  <c r="W7" i="6" s="1"/>
  <c r="AB7" i="6" s="1"/>
  <c r="AG11" i="6"/>
  <c r="AG12" i="6" s="1"/>
  <c r="R85" i="6"/>
  <c r="X85" i="6"/>
  <c r="X6" i="6"/>
  <c r="AB29" i="6"/>
  <c r="AB83" i="6"/>
  <c r="AB85" i="6" s="1"/>
  <c r="W85" i="6"/>
  <c r="S85" i="6"/>
  <c r="AB6" i="6"/>
  <c r="AC45" i="6"/>
  <c r="AB45" i="6"/>
  <c r="S9" i="6"/>
  <c r="X9" i="6" s="1"/>
  <c r="AC9" i="6" s="1"/>
  <c r="R9" i="6"/>
  <c r="W9" i="6" s="1"/>
  <c r="AB9" i="6" s="1"/>
  <c r="AC30" i="6"/>
  <c r="R8" i="6"/>
  <c r="N12" i="6"/>
  <c r="N18" i="6" s="1"/>
  <c r="S8" i="6"/>
  <c r="X8" i="6" s="1"/>
  <c r="AC8" i="6" s="1"/>
  <c r="S27" i="6"/>
  <c r="W27" i="6" s="1"/>
  <c r="R27" i="6"/>
  <c r="AH17" i="1"/>
  <c r="AG17" i="1"/>
  <c r="AF17" i="1"/>
  <c r="AB17" i="1"/>
  <c r="X17" i="1"/>
  <c r="T17" i="1"/>
  <c r="T13" i="1"/>
  <c r="AG18" i="6" l="1"/>
  <c r="W8" i="6"/>
  <c r="R12" i="6"/>
  <c r="R18" i="6" s="1"/>
  <c r="X12" i="6"/>
  <c r="X18" i="6" s="1"/>
  <c r="AC6" i="6"/>
  <c r="AC12" i="6" s="1"/>
  <c r="X27" i="6"/>
  <c r="AC27" i="6" s="1"/>
  <c r="AB27" i="6"/>
  <c r="S12" i="6"/>
  <c r="S18" i="6" s="1"/>
  <c r="AB8" i="6" l="1"/>
  <c r="W12" i="6"/>
  <c r="W18" i="6" s="1"/>
  <c r="AC18" i="6"/>
  <c r="AG11" i="1"/>
  <c r="AH11" i="1"/>
  <c r="AG13" i="1"/>
  <c r="AH13" i="1"/>
  <c r="AG14" i="1"/>
  <c r="AH14" i="1"/>
  <c r="AG15" i="1"/>
  <c r="AH15" i="1"/>
  <c r="AF15" i="1"/>
  <c r="AF14" i="1"/>
  <c r="AF13" i="1"/>
  <c r="AF12" i="1"/>
  <c r="AF11" i="1"/>
  <c r="AB15" i="1"/>
  <c r="AB14" i="1"/>
  <c r="AB13" i="1"/>
  <c r="AB12" i="1"/>
  <c r="AB11" i="1"/>
  <c r="X15" i="1"/>
  <c r="X14" i="1"/>
  <c r="X13" i="1"/>
  <c r="X12" i="1"/>
  <c r="X11" i="1"/>
  <c r="T15" i="1"/>
  <c r="T14" i="1"/>
  <c r="T11" i="1"/>
  <c r="AB12" i="6" l="1"/>
  <c r="AB18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Angélica Fernanda Castro Centeno</author>
  </authors>
  <commentList>
    <comment ref="A8" authorId="0" shapeId="0" xr:uid="{00000000-0006-0000-0100-000001000000}">
      <text>
        <r>
          <rPr>
            <sz val="10"/>
            <color rgb="FF000000"/>
            <rFont val="Arial"/>
            <family val="2"/>
            <scheme val="minor"/>
          </rPr>
          <t xml:space="preserve">
Corresponden a los objetivos adoptados por el Ecuador como parte de la Organización de las Naciones Unidas, en 2015. Es un llamamiento universal para poner fin a la pobreza, proteger el planeta y garantizar que para el 2030 todas las personas disfruten de paz y prosperidad; forman parte de la Agenda 2030. Estos deben tomarse del PDOT, vigente a dicembre del 2023,</t>
        </r>
      </text>
    </comment>
    <comment ref="B8" authorId="0" shapeId="0" xr:uid="{00000000-0006-0000-0100-000002000000}">
      <text>
        <r>
          <rPr>
            <sz val="10"/>
            <color rgb="FF000000"/>
            <rFont val="Arial"/>
            <family val="2"/>
            <scheme val="minor"/>
          </rPr>
          <t xml:space="preserve">
Objetivos nacionales determinados en el Plan Nacional de Desarrollo, que se encuentran en el PDOT, vigente a diciembre 2023.</t>
        </r>
      </text>
    </comment>
    <comment ref="C8" authorId="0" shapeId="0" xr:uid="{00000000-0006-0000-0100-000003000000}">
      <text>
        <r>
          <rPr>
            <sz val="10"/>
            <color rgb="FF000000"/>
            <rFont val="Arial"/>
            <family val="2"/>
            <scheme val="minor"/>
          </rPr>
          <t>Metas definidas en el Plan Nacional de Desarrollo, que se deberá tomar del PDOT vigente al 2023.</t>
        </r>
      </text>
    </comment>
    <comment ref="D8" authorId="0" shapeId="0" xr:uid="{00000000-0006-0000-0100-000004000000}">
      <text>
        <r>
          <rPr>
            <sz val="10"/>
            <color rgb="FF000000"/>
            <rFont val="Arial"/>
            <family val="2"/>
            <scheme val="minor"/>
          </rPr>
          <t>Conjunto de acciones o actividades institucionales que, en forma exclusiva o concurrente, le corresponden realizar legítimamente a uno o varios niveles de gobierno. 
Establecidas en el COOTAD.</t>
        </r>
      </text>
    </comment>
    <comment ref="E8" authorId="0" shapeId="0" xr:uid="{00000000-0006-0000-0100-000005000000}">
      <text>
        <r>
          <rPr>
            <sz val="10"/>
            <color rgb="FF000000"/>
            <rFont val="Arial"/>
            <family val="2"/>
            <scheme val="minor"/>
          </rPr>
          <t xml:space="preserve">
Información extraída del PDOT vigente a diciembre del 2023</t>
        </r>
      </text>
    </comment>
    <comment ref="F8" authorId="0" shapeId="0" xr:uid="{00000000-0006-0000-0100-000006000000}">
      <text>
        <r>
          <rPr>
            <sz val="10"/>
            <color rgb="FF000000"/>
            <rFont val="Arial"/>
            <family val="2"/>
            <scheme val="minor"/>
          </rPr>
          <t xml:space="preserve">Es la estimación cuantitativa de lo que se busca alcanzar en un periodo definido, sean estos impactos, efectos o productos. Se definen en términos de cantidad, calidad y tiempo. Se establecen o plantean a partir de los indicadores seleccionados y en concordancia con las competencias exclusivas de cada nivel de gobierno. Esta información se deberá tomar del PDOT vigente a diciembre del 2023.
</t>
        </r>
      </text>
    </comment>
    <comment ref="G8" authorId="0" shapeId="0" xr:uid="{00000000-0006-0000-0100-000007000000}">
      <text>
        <r>
          <rPr>
            <sz val="10"/>
            <color rgb="FF000000"/>
            <rFont val="Arial"/>
            <family val="2"/>
            <scheme val="minor"/>
          </rPr>
          <t xml:space="preserve">
Se define como la expresión concreta y cuantificable de lo que se busca alcanzar en un período definido, en cierto momento y en un determinado espacio. Permite medir el cumplimiento de los objetivos y de las metas descritas en los PDOT, vigente a diciembre del 2023.</t>
        </r>
      </text>
    </comment>
    <comment ref="H8" authorId="0" shapeId="0" xr:uid="{00000000-0006-0000-0100-000008000000}">
      <text>
        <r>
          <rPr>
            <sz val="10"/>
            <color rgb="FF000000"/>
            <rFont val="Arial"/>
            <family val="2"/>
            <scheme val="minor"/>
          </rPr>
          <t>Es el valor que fija un indicador como punto de partida para evaluar y dar seguimiento al cumplimiento de las metas. Es indispensable contar con el año de referencia de la línea de base. Esta información se deberá tomar del PDOT vigente a diciembre del 2023.</t>
        </r>
      </text>
    </comment>
    <comment ref="J8" authorId="0" shapeId="0" xr:uid="{00000000-0006-0000-0100-000009000000}">
      <text>
        <r>
          <rPr>
            <sz val="10"/>
            <color rgb="FF000000"/>
            <rFont val="Arial"/>
            <family val="2"/>
            <scheme val="minor"/>
          </rPr>
          <t xml:space="preserve">
Año en el que se cumplirá la meta del PDOT.</t>
        </r>
      </text>
    </comment>
    <comment ref="K8" authorId="0" shapeId="0" xr:uid="{00000000-0006-0000-0100-00000A000000}">
      <text>
        <r>
          <rPr>
            <sz val="10"/>
            <color rgb="FF000000"/>
            <rFont val="Arial"/>
            <family val="2"/>
            <scheme val="minor"/>
          </rPr>
          <t xml:space="preserve">
Es el valor de la meta del PDOT acumulada </t>
        </r>
        <r>
          <rPr>
            <b/>
            <sz val="10"/>
            <color rgb="FF000000"/>
            <rFont val="Arial"/>
            <family val="2"/>
            <scheme val="minor"/>
          </rPr>
          <t>planificada</t>
        </r>
        <r>
          <rPr>
            <sz val="10"/>
            <color rgb="FF000000"/>
            <rFont val="Arial"/>
            <family val="2"/>
            <scheme val="minor"/>
          </rPr>
          <t xml:space="preserve"> al ejercicio fiscal 2023 (sumatoria de los avances </t>
        </r>
        <r>
          <rPr>
            <b/>
            <sz val="10"/>
            <color rgb="FF000000"/>
            <rFont val="Arial"/>
            <family val="2"/>
            <scheme val="minor"/>
          </rPr>
          <t>planificados</t>
        </r>
        <r>
          <rPr>
            <sz val="10"/>
            <color rgb="FF000000"/>
            <rFont val="Arial"/>
            <family val="2"/>
            <scheme val="minor"/>
          </rPr>
          <t xml:space="preserve"> por el GAD durante su periodo de gestión)</t>
        </r>
      </text>
    </comment>
    <comment ref="L8" authorId="0" shapeId="0" xr:uid="{00000000-0006-0000-0100-00000B000000}">
      <text>
        <r>
          <rPr>
            <sz val="10"/>
            <color rgb="FF000000"/>
            <rFont val="Arial"/>
            <family val="2"/>
            <scheme val="minor"/>
          </rPr>
          <t xml:space="preserve">Es el valor de la meta del PDOT acumulada </t>
        </r>
        <r>
          <rPr>
            <b/>
            <sz val="10"/>
            <color rgb="FF000000"/>
            <rFont val="Arial"/>
            <family val="2"/>
            <scheme val="minor"/>
          </rPr>
          <t>ejecutada</t>
        </r>
        <r>
          <rPr>
            <sz val="10"/>
            <color rgb="FF000000"/>
            <rFont val="Arial"/>
            <family val="2"/>
            <scheme val="minor"/>
          </rPr>
          <t xml:space="preserve"> al ejercicio fiscal 2023 (sumatoria de los avances </t>
        </r>
        <r>
          <rPr>
            <b/>
            <sz val="10"/>
            <color rgb="FF000000"/>
            <rFont val="Arial"/>
            <family val="2"/>
            <scheme val="minor"/>
          </rPr>
          <t xml:space="preserve">ejecutados </t>
        </r>
        <r>
          <rPr>
            <sz val="10"/>
            <color rgb="FF000000"/>
            <rFont val="Arial"/>
            <family val="2"/>
            <scheme val="minor"/>
          </rPr>
          <t>por el GAD durante su periodo de gestión)</t>
        </r>
      </text>
    </comment>
    <comment ref="M8" authorId="0" shapeId="0" xr:uid="{00000000-0006-0000-0100-00000C000000}">
      <text>
        <r>
          <rPr>
            <sz val="10"/>
            <color rgb="FF000000"/>
            <rFont val="Arial"/>
            <family val="2"/>
            <scheme val="minor"/>
          </rPr>
          <t>Enunciado de actividades o pasos necesarios para la realización de un(os) objetivo(os) de un plan. Se orientan por un objetivo estratégico.</t>
        </r>
      </text>
    </comment>
    <comment ref="N8" authorId="0" shapeId="0" xr:uid="{00000000-0006-0000-0100-00000D000000}">
      <text>
        <r>
          <rPr>
            <sz val="10"/>
            <color rgb="FF000000"/>
            <rFont val="Arial"/>
            <family val="2"/>
            <scheme val="minor"/>
          </rPr>
          <t>Planificación de un conjunto de actividades concretas, interrelacionadas y coordinadas entre si, que se realizan con el fin de producir determinados bienes y servicios capaces de satisfacer necesidades o resolver problemas. Estos deberás ser tomados del POA 2023 y  deberán estar en concordancia con la planificación del PDOT vigente al 2023.</t>
        </r>
      </text>
    </comment>
    <comment ref="O8" authorId="0" shapeId="0" xr:uid="{00000000-0006-0000-0100-00000E000000}">
      <text>
        <r>
          <rPr>
            <sz val="10"/>
            <color rgb="FF000000"/>
            <rFont val="Arial"/>
            <family val="2"/>
            <scheme val="minor"/>
          </rPr>
          <t xml:space="preserve">
Asignación presupuestaria al inicio del ejercicio fiscal 2023. Se obtiene de las cédulas presupuestarias de los grupos 7 y 8.</t>
        </r>
      </text>
    </comment>
    <comment ref="P8" authorId="1" shapeId="0" xr:uid="{00000000-0006-0000-0100-00000F000000}">
      <text>
        <r>
          <rPr>
            <sz val="9"/>
            <color indexed="81"/>
            <rFont val="Tahoma"/>
            <family val="2"/>
          </rPr>
          <t xml:space="preserve">Valor resultante de las reformas reailzadas al codificado inicial. Se obtiene de las cédulas presupuestarias del grupo 7 y 8.
</t>
        </r>
      </text>
    </comment>
    <comment ref="Q10" authorId="0" shapeId="0" xr:uid="{00000000-0006-0000-0100-000012000000}">
      <text>
        <r>
          <rPr>
            <sz val="10"/>
            <color rgb="FF000000"/>
            <rFont val="Arial"/>
            <family val="2"/>
            <scheme val="minor"/>
          </rPr>
          <t>Monto que se planifica ejecutar cada trimestre de la actividad a realizarse, sobre la base del codificado. Esta información se extrae de las cédulas presupuestarias.</t>
        </r>
      </text>
    </comment>
    <comment ref="T10" authorId="0" shapeId="0" xr:uid="{00000000-0006-0000-0100-000013000000}">
      <text>
        <r>
          <rPr>
            <sz val="10"/>
            <color rgb="FF000000"/>
            <rFont val="Arial"/>
            <family val="2"/>
            <scheme val="minor"/>
          </rPr>
          <t>=(DEVENGADO/CODIFICADO PROGRAMADO)*100</t>
        </r>
      </text>
    </comment>
    <comment ref="U10" authorId="0" shapeId="0" xr:uid="{00000000-0006-0000-0100-000014000000}">
      <text>
        <r>
          <rPr>
            <sz val="10"/>
            <color rgb="FF000000"/>
            <rFont val="Arial"/>
            <family val="2"/>
            <scheme val="minor"/>
          </rPr>
          <t>Monto que se planifica ejecutar cada trimestre de la actividad a realizarse, sobre la base del codificado. Esta información se extrae de las cédulas presupuestarias.</t>
        </r>
      </text>
    </comment>
    <comment ref="X10" authorId="0" shapeId="0" xr:uid="{00000000-0006-0000-0100-000015000000}">
      <text>
        <r>
          <rPr>
            <sz val="10"/>
            <color rgb="FF000000"/>
            <rFont val="Arial"/>
            <family val="2"/>
            <scheme val="minor"/>
          </rPr>
          <t>=(DEVENGADO/CODIFICADO PROGRAMADO)*100</t>
        </r>
      </text>
    </comment>
    <comment ref="Y10" authorId="0" shapeId="0" xr:uid="{00000000-0006-0000-0100-000016000000}">
      <text>
        <r>
          <rPr>
            <sz val="10"/>
            <color rgb="FF000000"/>
            <rFont val="Arial"/>
            <family val="2"/>
            <scheme val="minor"/>
          </rPr>
          <t>Monto que se planifica ejecutar cada trimestre de la actividad a realizarse, sobre la base del codificado. Esta información se extrae de las cédulas presupuestarias.</t>
        </r>
      </text>
    </comment>
    <comment ref="AB10" authorId="0" shapeId="0" xr:uid="{00000000-0006-0000-0100-000017000000}">
      <text>
        <r>
          <rPr>
            <sz val="10"/>
            <color rgb="FF000000"/>
            <rFont val="Arial"/>
            <family val="2"/>
            <scheme val="minor"/>
          </rPr>
          <t>=(DEVENGADO/CODIFICADO PROGRAMADO)*100</t>
        </r>
      </text>
    </comment>
    <comment ref="AC10" authorId="0" shapeId="0" xr:uid="{00000000-0006-0000-0100-000018000000}">
      <text>
        <r>
          <rPr>
            <sz val="10"/>
            <color rgb="FF000000"/>
            <rFont val="Arial"/>
            <family val="2"/>
            <scheme val="minor"/>
          </rPr>
          <t>Monto que se planifica ejecutar cada trimestre de la actividad a realizarse, sobre la base del codificado. Esta información se extrae de las cédulas presupuestarias.</t>
        </r>
      </text>
    </comment>
    <comment ref="AF10" authorId="0" shapeId="0" xr:uid="{00000000-0006-0000-0100-000019000000}">
      <text>
        <r>
          <rPr>
            <sz val="10"/>
            <color rgb="FF000000"/>
            <rFont val="Arial"/>
            <family val="2"/>
            <scheme val="minor"/>
          </rPr>
          <t>=(DEVENGADO/CODIFICADO PROGRAMADO)*100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iGv81DAeARbGXjJHHCYHEM8P1rFA=="/>
    </ext>
  </extLst>
</comments>
</file>

<file path=xl/sharedStrings.xml><?xml version="1.0" encoding="utf-8"?>
<sst xmlns="http://schemas.openxmlformats.org/spreadsheetml/2006/main" count="728" uniqueCount="229">
  <si>
    <t>EJECICIO FISCAL:</t>
  </si>
  <si>
    <t>RAZON SOCIAL:</t>
  </si>
  <si>
    <t>RUC:</t>
  </si>
  <si>
    <t>PLANIFICACIÓN</t>
  </si>
  <si>
    <t>SEGUIMIENTO</t>
  </si>
  <si>
    <t>Objetivo del Plan Nacional Desarrollo</t>
  </si>
  <si>
    <t>Meta PND (meta para la zona)</t>
  </si>
  <si>
    <t>Competencias GAD</t>
  </si>
  <si>
    <t>Indicador</t>
  </si>
  <si>
    <t>Año de cumplimiento de la meta</t>
  </si>
  <si>
    <t>Meta acumulada anual</t>
  </si>
  <si>
    <t>Valor real acumulado para el año</t>
  </si>
  <si>
    <t>Programa</t>
  </si>
  <si>
    <t>Proyecto</t>
  </si>
  <si>
    <t>Codificado inicial/Asignacion Inicial</t>
  </si>
  <si>
    <t>PRIMER TRIMESTRE</t>
  </si>
  <si>
    <t>SEGUNDO TRIMESTRE</t>
  </si>
  <si>
    <t>TERCER TRIMESTRE</t>
  </si>
  <si>
    <t>CUARTO TRIMESTRE</t>
  </si>
  <si>
    <t>Devengado</t>
  </si>
  <si>
    <t>Pagado</t>
  </si>
  <si>
    <t>% Ejecución</t>
  </si>
  <si>
    <t>Reforma</t>
  </si>
  <si>
    <t>Codificado programado</t>
  </si>
  <si>
    <t>Objetivo del PDOT</t>
  </si>
  <si>
    <t xml:space="preserve">Línea base </t>
  </si>
  <si>
    <t>Meta de resultados del PDOT</t>
  </si>
  <si>
    <t>MATRIZ DE INFORMACIÓN SIGAD</t>
  </si>
  <si>
    <t>Objetivos de Desarrollo Sostenible (ODS)</t>
  </si>
  <si>
    <t>Codificado final / Codificado</t>
  </si>
  <si>
    <t>AVANCE PRESUPUESTO</t>
  </si>
  <si>
    <t xml:space="preserve">Año Línea base </t>
  </si>
  <si>
    <t>DEVENGADO FINAL</t>
  </si>
  <si>
    <t>PAGADO FINAL</t>
  </si>
  <si>
    <t>INCREMENTAR AL 30% EL NIVEL DE PARTICIPACIÓN DE LA POBLACIÓN HACIA UN DESARROLLO CULTURAL DE LA PARROQUIA HASTA EL 2023</t>
  </si>
  <si>
    <t>% de participación de la población en el Desarrollo cultural de la Parroquia</t>
  </si>
  <si>
    <t>TRANSFERENCIAS DEL GOBIERNO</t>
  </si>
  <si>
    <t>FUENTE DE VERIFICACIÓN</t>
  </si>
  <si>
    <t>FACTURAS E INFORMES</t>
  </si>
  <si>
    <t xml:space="preserve">PROYECTO/ PROGRAMA: </t>
  </si>
  <si>
    <t>SERVICIOS COMUNALES</t>
  </si>
  <si>
    <t>PROGRAMA</t>
  </si>
  <si>
    <t>MANTENIMIENTO DE ESPACIOS PUBLICOS DE LA PARROQUIA</t>
  </si>
  <si>
    <t>Departamento / Unidad</t>
  </si>
  <si>
    <t>Comisón de Urbanismo y Fiscalización</t>
  </si>
  <si>
    <t>META PDOT</t>
  </si>
  <si>
    <t>INCREMENTAR DEL 0 AL 1,4 AL ÍNDICE VERDE URBANO PARROQUIAL HASTA EL 2023.</t>
  </si>
  <si>
    <t>INDICADOR PDOT</t>
  </si>
  <si>
    <t>Nùmero de metros de ìndice verde urbano construidos en la parroquia.</t>
  </si>
  <si>
    <t>SUBPROGRAMAS</t>
  </si>
  <si>
    <t>ACTIVIDADES</t>
  </si>
  <si>
    <t>META</t>
  </si>
  <si>
    <t>DENOMINACIÓN DE PARTIDA</t>
  </si>
  <si>
    <t>GASTO ANUAL</t>
  </si>
  <si>
    <t>CRONOGRAMA DE GASTO TRIMESTRAL</t>
  </si>
  <si>
    <t>RESPONSA BLE</t>
  </si>
  <si>
    <t>UNIDAD</t>
  </si>
  <si>
    <t>RESULTADO</t>
  </si>
  <si>
    <t>COD Partida</t>
  </si>
  <si>
    <t>COD FINAL</t>
  </si>
  <si>
    <t>CODIFICADO INICIAL</t>
  </si>
  <si>
    <t>FUENTE DE FINANCIAMIENTO</t>
  </si>
  <si>
    <t>Monto total</t>
  </si>
  <si>
    <t>1er. Trimestre</t>
  </si>
  <si>
    <t>2do. Trimestre</t>
  </si>
  <si>
    <t>3er. Trimestre</t>
  </si>
  <si>
    <t>4to Trimestre</t>
  </si>
  <si>
    <t>Mantenimiento de áreas públicas y áreas verdes en la parroquia</t>
  </si>
  <si>
    <t>Limpieza, cuidado y creación de áreas verdes y áreas públicas</t>
  </si>
  <si>
    <t>%</t>
  </si>
  <si>
    <t>CONTRATOS, PAGOS, INFORMES</t>
  </si>
  <si>
    <t>GASTOS EN PERSONAL</t>
  </si>
  <si>
    <t>TOTAL</t>
  </si>
  <si>
    <t>GRUPOS DE ATENCION PRIORITARIA DE LA PARROQUIA SAN GERARDO</t>
  </si>
  <si>
    <t>Comisón de Social, Cultural, Deportivo de Igualdad y Género</t>
  </si>
  <si>
    <t>Incrementar un 30% de participación del grupo de atención prioritaria en actividades motivacionales, lúdicas y recreativas hasta el 2023</t>
  </si>
  <si>
    <t>% de participación de grupos de atención prioritaria activos e integrados en diferentes actividades</t>
  </si>
  <si>
    <t>Programa de atención a grupos de atención prioritaria de la parroqui San Gerardo</t>
  </si>
  <si>
    <t>Realizar actividades lúdicas, motivacionales, y recreativas que integren a los grupos vulnerables (adultos mayores, y personas con capacidades especiales de la parroquia)</t>
  </si>
  <si>
    <t>Estudio y Diseño de Proyectos</t>
  </si>
  <si>
    <t>Alimentos y Bebidas</t>
  </si>
  <si>
    <t>PROYECTO PARTICIPATIVO COMUNIDADES SAN GERARDO</t>
  </si>
  <si>
    <t>Comisón de Producción, Turismo, Medio Ambiente y Organización Social</t>
  </si>
  <si>
    <t>INCREMENTAR AL 28% EL ACCESO A RIEGO TECNIFICADO EN LA PARROQUIA HASTA EL 2023</t>
  </si>
  <si>
    <t>% de familias con acceso a riego tecnificado</t>
  </si>
  <si>
    <t xml:space="preserve">Entrega de insumos y capacitaciones </t>
  </si>
  <si>
    <t>FORTALECIMIENTO DEL GAD PARROQUIAL SAN GERARDO</t>
  </si>
  <si>
    <t>INCREMENTAR UN 10% LA GESTION INSTITUCIONAL DEL GAD PARROQUIAL SAN GERARDO HASTA EL 2023</t>
  </si>
  <si>
    <t>% de Gestión Institucional del GAD Parroquial</t>
  </si>
  <si>
    <t xml:space="preserve">Servicios Profesionales </t>
  </si>
  <si>
    <t>Asesoramiento Técnico</t>
  </si>
  <si>
    <t>CONTRATOS, FACTURAS</t>
  </si>
  <si>
    <t>Honorarios por Contratos Civiles de Servicios</t>
  </si>
  <si>
    <t>PROYECTO DE MEJORAMIENTO DE INFRAESTRUCTURA DE LA PARROQUIA SAN GERARDO</t>
  </si>
  <si>
    <t>Comisiones de:  Urbanismo y Fiscalización  /  Planficación, Presupuesto, Obras Públicas e Infraestructura</t>
  </si>
  <si>
    <t>INCREMENTAR DEL 0 AL 1.4 AL INDICE VERDE URBANO PARROQUIAL HASTA EL 2023</t>
  </si>
  <si>
    <t>Estudios y contratos de ejecución de obras</t>
  </si>
  <si>
    <t>Actualización de estudios / Contratación de obras</t>
  </si>
  <si>
    <t>m2</t>
  </si>
  <si>
    <t>CONTRATOS, FACTURAS E INFORMES</t>
  </si>
  <si>
    <t>DAR MANTENIMIENTO A 7KM DE VÍAS RURALES DE LA PARROQUIA CADA AÑO HASTA 2023</t>
  </si>
  <si>
    <t>Kilómetros de vías más críticas con mantenimiento periódico ejecutado en la prroquia</t>
  </si>
  <si>
    <t>Mantenimiento Vial</t>
  </si>
  <si>
    <t>Mantenimiento de las vías rurales con lastre y pasos de agua para el transporte rápido y seguro</t>
  </si>
  <si>
    <t>Km</t>
  </si>
  <si>
    <t>ORDENES COMPRA DE SERVICIOS, CONTRATOS, FACTURAS, INFORMES</t>
  </si>
  <si>
    <t>ILUMINACION ARTISTICA Y DECORATIVA DE LA PARROQUIA</t>
  </si>
  <si>
    <t>Comisiones de: Social, Cultural, Deportivo de Igualdad y Género  /  Producción, Turismo, Medio Ambiente y Organización Social</t>
  </si>
  <si>
    <t>% de participación de la población en el desasrrollo cultural de la parroquia</t>
  </si>
  <si>
    <t xml:space="preserve">Rescate de las expresiones culturales </t>
  </si>
  <si>
    <t>Realizar eventos culturales, sociales y deportivos con toda la población de la parroquia, las diferentes comunidades y diferentes actores.</t>
  </si>
  <si>
    <t>FACTURAS, CONTRATOS, E INFORMES</t>
  </si>
  <si>
    <t>Materiales de Construccion, Eléctricos, Plomería y Carpintería</t>
  </si>
  <si>
    <t>Comisión de:  Social, Cultural, Deportivo de Igualdad y Género</t>
  </si>
  <si>
    <t>Espectáculos sociales y culturales</t>
  </si>
  <si>
    <t>Materiales de oficina</t>
  </si>
  <si>
    <t>Materiales de aseo</t>
  </si>
  <si>
    <t>Menaje de cocina</t>
  </si>
  <si>
    <t>A Empresas Públicas</t>
  </si>
  <si>
    <t>RESCATE DE LA CULTURA Y TRADICIONES DE LA PARROQUIA</t>
  </si>
  <si>
    <t>Rescate de Tradiciones y Cultura de la parroquia San Gerardo</t>
  </si>
  <si>
    <t>Espectaculos Culturales y Sociales</t>
  </si>
  <si>
    <t>MÁXIMA AUTORIDAD</t>
  </si>
  <si>
    <t>Ruc N°:</t>
  </si>
  <si>
    <t>Teléfono :</t>
  </si>
  <si>
    <t>Correo Electronico :</t>
  </si>
  <si>
    <t>ATENCIÓN A GRUPOS DE ATENCIÓN PRIORITARIA DE LA PAROQUIA DE SAN GERARDO</t>
  </si>
  <si>
    <t xml:space="preserve">PRESUPUESTO PARTICIPATIVO COMUNIDADES SAN GERARDO </t>
  </si>
  <si>
    <t xml:space="preserve">ATENCIÓN MEDIANTE PRESUPUESTO PARTICIPATIVO COMUNIDADES SAN GERARDO               </t>
  </si>
  <si>
    <t xml:space="preserve">FORTALECIM IENTO DEL GAD PARROQUIAL </t>
  </si>
  <si>
    <t>PLAN OPERATIVO ANUAL 2023 GADP SAN GERARDO</t>
  </si>
  <si>
    <t>Telecomunicaciones</t>
  </si>
  <si>
    <t>Servicio de Alimentacion</t>
  </si>
  <si>
    <t>Vehiculos</t>
  </si>
  <si>
    <t>Vestuario, Lenceria y Prendas de Proteccion</t>
  </si>
  <si>
    <t>RESPONSABLE</t>
  </si>
  <si>
    <t>Estudio y Diseno de Proyectos</t>
  </si>
  <si>
    <t>Materiales de Construccion, Electricos, Plomeria y Carpinteria</t>
  </si>
  <si>
    <t>Materiales Didacticos</t>
  </si>
  <si>
    <t>Bienes Artisticos y Culturales</t>
  </si>
  <si>
    <t>Plantas</t>
  </si>
  <si>
    <t>A Entidades del Gobierno Seccional</t>
  </si>
  <si>
    <t>TODOS</t>
  </si>
  <si>
    <t>Fiscalizacion e Inspecciones Técnicas</t>
  </si>
  <si>
    <t>De Urbanizacion y Embellecimiento</t>
  </si>
  <si>
    <t>Construcciones y Edificaciones</t>
  </si>
  <si>
    <t>MANTENIMIENTO VIAL COMUNIDADES</t>
  </si>
  <si>
    <t>Obras Publicas de Transporte y Vias</t>
  </si>
  <si>
    <t>Realizar eventos culturales y sociales, decoración, conciertos y espectáculos,  para la integración y bienestar de los habitantes de la parroquia</t>
  </si>
  <si>
    <t>Comisón de : Producción, Turismo, Medio Ambiente y Organización Social</t>
  </si>
  <si>
    <t>% de familias emprendedoras capacitadas</t>
  </si>
  <si>
    <t>7308110</t>
  </si>
  <si>
    <t>Suministros para Actividades Agropecuarias, Pesca y Caza</t>
  </si>
  <si>
    <t>gadp@sangerardo.gob.ec</t>
  </si>
  <si>
    <t>072 229 009</t>
  </si>
  <si>
    <t>0160034920001</t>
  </si>
  <si>
    <t>4to. Trimestre</t>
  </si>
  <si>
    <t>PROYECTO1.- MANTENIMIENTO DE ESPACIOS PÚBLICOS</t>
  </si>
  <si>
    <t>Asignación
Inicial</t>
  </si>
  <si>
    <t>Reformas</t>
  </si>
  <si>
    <t>Codificado</t>
  </si>
  <si>
    <t>Comprom.</t>
  </si>
  <si>
    <t>Saldo por Comprometer</t>
  </si>
  <si>
    <t>Saldo por devengar</t>
  </si>
  <si>
    <t>Total Comprometido</t>
  </si>
  <si>
    <t>Total Devengado</t>
  </si>
  <si>
    <t>GASTOS DE INVERSION</t>
  </si>
  <si>
    <t>GASTOS EN PERSONAL PARA INVERSION</t>
  </si>
  <si>
    <t>7101050</t>
  </si>
  <si>
    <t>Remuneraciones Unificadas</t>
  </si>
  <si>
    <t>7102030</t>
  </si>
  <si>
    <t>Decimotercer Sueldo</t>
  </si>
  <si>
    <t>7102040</t>
  </si>
  <si>
    <t>Decimocuarto Sueldo</t>
  </si>
  <si>
    <t>7106010</t>
  </si>
  <si>
    <t>Aporte Patronal</t>
  </si>
  <si>
    <t>7106020</t>
  </si>
  <si>
    <t>Fondo de Reserva</t>
  </si>
  <si>
    <t>7107070</t>
  </si>
  <si>
    <t>Compensacion por Vacaciones no Gozadas por Cesacion de Funciones</t>
  </si>
  <si>
    <t>BIENES Y SERVICIOS PARA INVERSION</t>
  </si>
  <si>
    <t>7308040</t>
  </si>
  <si>
    <t>Materiales de Oficina</t>
  </si>
  <si>
    <t>7308050</t>
  </si>
  <si>
    <t>Materiales de Aseo</t>
  </si>
  <si>
    <t>7308200</t>
  </si>
  <si>
    <t>Menaje  de Cocina, de Hogar, Accesorios Descartables y Accesorios de O</t>
  </si>
  <si>
    <t>PROYECTO 2.- GRUPOS DE ATENCION PRIORITARIA DE LA PARR. SAN GERARDO</t>
  </si>
  <si>
    <t>Reforma I</t>
  </si>
  <si>
    <t>Reforma II</t>
  </si>
  <si>
    <t>Reforma III</t>
  </si>
  <si>
    <t>Reforma IV</t>
  </si>
  <si>
    <t>Codificado final</t>
  </si>
  <si>
    <t>PROYECTO 4.- FORTALECIMIENTO DEL GAD PARROQUIAL</t>
  </si>
  <si>
    <t>Contrataciones de Estudios e Investigaciones</t>
  </si>
  <si>
    <t>PROYECTO 5.- MEJORAMIENTO DE INFRAESTRUCTURA</t>
  </si>
  <si>
    <t>Fiscalizacion e Inspecciones Tecnicas</t>
  </si>
  <si>
    <t xml:space="preserve">total </t>
  </si>
  <si>
    <t>total pagado</t>
  </si>
  <si>
    <t>FOMENTO PRODUCTIVO PARA EL DESARROLLO DE LAS CAPACIDADES, HABILIDADES, EL FORTALECIMIENTO ORGANIZACIONAL Y DE EMPRENDIMIENTOS PRODUCTIVOS POTENCIALES Y EXISTENTES DENTRO DE LA PARROQUIA SAN GERARDO</t>
  </si>
  <si>
    <t>CAPACITAR AL 19% DE FAMILIAS EMPRENDEDORAS DE LA PARROQUIA EN EMPRENDIMIENTOS FAMILIARES Y ASOCIATIVOS</t>
  </si>
  <si>
    <t xml:space="preserve">Talleres, capacitaciones, entrega de insumos, </t>
  </si>
  <si>
    <t>PROYECTO 3.- PRESUPUESTO PARTICIPATIVO COMUNIDADES</t>
  </si>
  <si>
    <t xml:space="preserve">Espectaculos Culturales y Sociales </t>
  </si>
  <si>
    <t xml:space="preserve">PROYECTO 7.-   ILUMINACION ARTISTICA Y DECORATIVA DE LA PARROQUIA </t>
  </si>
  <si>
    <t xml:space="preserve">Materiales de Construccion, Electricos, Plomeria y Carpinteria </t>
  </si>
  <si>
    <t xml:space="preserve">PROYECTO 8.-  RESCATE DE LA CULTURA Y TRADICIONES DE LA PARROQUIA </t>
  </si>
  <si>
    <t>PROYECTO 9.-  FOMENTO PRODUCTIVO PARA EL DESARROLLO DE LAS CAPACIDADES, HABILIDADES, EL FORTALECIMIENTO ORGANIZACIONAL Y DE EMPRENDIMIENTOS PRODUCTIVOS POTENCIALES Y EXISTENTES DENTRO DE LA PARROQUIA SAN GERARDO</t>
  </si>
  <si>
    <t>PROYECTO 6.- MANTENIMIENTO VIAL COMUNIDADES</t>
  </si>
  <si>
    <t xml:space="preserve">ILUMINACION ARTISTICA Y DECORATIVA DE LA PARROQUIA </t>
  </si>
  <si>
    <t>2.3.1</t>
  </si>
  <si>
    <t>Gestionar el mejoramiento de  la cobertura y la calidad de los servicios básicos (agua potable, alcantarillado, recolección de basura e infraestructura y áreas verdes de recreación para brindar un servicio de calidad, accesibildad que contribuyan a la mejor calidad de vida de la ciudadaníade la parroquia</t>
  </si>
  <si>
    <t>INCREMENTAR DEL 0 AL 1.4 EL ÍNDICEVERDE URBANO PARROQUIAL HASTA EL 2023</t>
  </si>
  <si>
    <t>Número de metros de índice verde urbano costruidos en la parroquia</t>
  </si>
  <si>
    <t>0</t>
  </si>
  <si>
    <t>2019</t>
  </si>
  <si>
    <t>6.7.4</t>
  </si>
  <si>
    <t xml:space="preserve">Contribuir al mejoramiento de los servicios sociales y el fortalecimiento de la cohesión social, mediante gestiones de cooperación que permitan reducir los índices de pobreza y lograr consolidar una atención integral para todos los grupos
vulnerables de la parroquia. </t>
  </si>
  <si>
    <t>60</t>
  </si>
  <si>
    <t>3.1.4</t>
  </si>
  <si>
    <t xml:space="preserve">Impulsar un desarrollo integral, conservando los ecosistemas naturales para reducir la contaminación de 
fuentes hídricas y fortalecer la capacidad de mitigación y adaptación ante los efectos del cambio climático en la parroquia San Gerardo. </t>
  </si>
  <si>
    <t>4.1.1</t>
  </si>
  <si>
    <t xml:space="preserve">Promover 
la 
organización de
los ciudadanos
de las comunas,
recintos y demás
asentamientos
rurales con el
carácter 
de 
organizaciones 
territoriales de
base. </t>
  </si>
  <si>
    <t>80</t>
  </si>
  <si>
    <t>MEJORAMIENTO DE INFRAESTRUCTURA DE LA PARROQUIA SAN GERARDO</t>
  </si>
  <si>
    <t>2.2.3</t>
  </si>
  <si>
    <t>Mejorar la red vial rural de la parroquia para brindar un servicio de calidad, accesibilidd, reducción de tiempos, potenciar el coercio y productividd de la población</t>
  </si>
  <si>
    <t>Kilómetros de vías más críticas con mantenimiento periódico ejecutado en la parroquia</t>
  </si>
  <si>
    <t>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</si>
</sst>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(* #.##0.00_);_(* \(#.##0.00\);_(* &quot;-&quot;??_);_(@_)"/>
  </numFmts>
  <fonts count="53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4"/>
      <color theme="0"/>
      <name val="Calibri"/>
      <family val="2"/>
    </font>
    <font>
      <sz val="10"/>
      <name val="Arial"/>
      <family val="2"/>
    </font>
    <font>
      <b/>
      <sz val="11"/>
      <color theme="1"/>
      <name val="Calibri"/>
      <family val="2"/>
    </font>
    <font>
      <b/>
      <sz val="10"/>
      <color rgb="FF000000"/>
      <name val="Calibri"/>
      <family val="2"/>
    </font>
    <font>
      <b/>
      <sz val="10"/>
      <color theme="1"/>
      <name val="Calibri"/>
      <family val="2"/>
    </font>
    <font>
      <sz val="10"/>
      <color rgb="FF000000"/>
      <name val="Arial"/>
      <family val="2"/>
      <scheme val="minor"/>
    </font>
    <font>
      <b/>
      <sz val="10"/>
      <color theme="1"/>
      <name val="Calibri"/>
      <family val="2"/>
    </font>
    <font>
      <b/>
      <sz val="10"/>
      <color rgb="FF000000"/>
      <name val="Arial"/>
      <family val="2"/>
      <scheme val="minor"/>
    </font>
    <font>
      <sz val="9"/>
      <color indexed="81"/>
      <name val="Tahoma"/>
      <family val="2"/>
    </font>
    <font>
      <b/>
      <sz val="10"/>
      <color rgb="FF000000"/>
      <name val="Calibri"/>
      <family val="2"/>
    </font>
    <font>
      <sz val="9"/>
      <color rgb="FF000000"/>
      <name val="Arial"/>
      <family val="2"/>
      <scheme val="minor"/>
    </font>
    <font>
      <sz val="9"/>
      <name val="Arial"/>
      <family val="2"/>
      <scheme val="minor"/>
    </font>
    <font>
      <b/>
      <sz val="18"/>
      <color theme="1"/>
      <name val="Arial"/>
      <family val="2"/>
    </font>
    <font>
      <sz val="9"/>
      <color theme="1"/>
      <name val="Arial"/>
      <family val="2"/>
    </font>
    <font>
      <b/>
      <sz val="20"/>
      <color theme="1"/>
      <name val="Arial"/>
      <family val="2"/>
    </font>
    <font>
      <sz val="20"/>
      <color theme="1"/>
      <name val="Arial"/>
      <family val="2"/>
    </font>
    <font>
      <sz val="20"/>
      <name val="Arial"/>
      <family val="2"/>
    </font>
    <font>
      <b/>
      <sz val="15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u/>
      <sz val="9"/>
      <color theme="1"/>
      <name val="Arial"/>
      <family val="2"/>
    </font>
    <font>
      <b/>
      <sz val="9"/>
      <color indexed="8"/>
      <name val="Arial"/>
      <family val="2"/>
    </font>
    <font>
      <sz val="11"/>
      <name val="Arial"/>
      <family val="2"/>
      <scheme val="minor"/>
    </font>
    <font>
      <sz val="8"/>
      <color indexed="8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u/>
      <sz val="10"/>
      <color theme="10"/>
      <name val="Arial"/>
      <family val="2"/>
      <scheme val="minor"/>
    </font>
    <font>
      <b/>
      <sz val="10"/>
      <color indexed="8"/>
      <name val="Arial"/>
      <family val="2"/>
    </font>
    <font>
      <sz val="1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0"/>
      <color rgb="FFFF0000"/>
      <name val="Arial"/>
      <family val="2"/>
    </font>
    <font>
      <b/>
      <sz val="10"/>
      <color indexed="8"/>
      <name val="Times New Roman"/>
      <family val="1"/>
    </font>
    <font>
      <sz val="9"/>
      <color rgb="FF000000"/>
      <name val="Times New Roman"/>
      <family val="1"/>
    </font>
    <font>
      <b/>
      <sz val="9"/>
      <color indexed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Times New Roman"/>
      <family val="1"/>
    </font>
    <font>
      <sz val="9"/>
      <color indexed="8"/>
      <name val="Times New Roman"/>
      <family val="1"/>
    </font>
    <font>
      <sz val="10"/>
      <color rgb="FFFF0000"/>
      <name val="Arial"/>
      <family val="2"/>
    </font>
    <font>
      <sz val="8"/>
      <color rgb="FFFF0000"/>
      <name val="Times New Roman"/>
      <family val="1"/>
    </font>
    <font>
      <sz val="10"/>
      <color rgb="FF0070C0"/>
      <name val="Arial"/>
      <family val="2"/>
      <scheme val="minor"/>
    </font>
    <font>
      <sz val="10"/>
      <color rgb="FF0070C0"/>
      <name val="Arial"/>
      <family val="2"/>
    </font>
    <font>
      <b/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9"/>
      <color rgb="FF000000"/>
      <name val="Times New Roman"/>
      <family val="1"/>
    </font>
  </fonts>
  <fills count="32">
    <fill>
      <patternFill patternType="none"/>
    </fill>
    <fill>
      <patternFill patternType="gray125"/>
    </fill>
    <fill>
      <patternFill patternType="solid">
        <fgColor theme="8"/>
        <bgColor theme="8"/>
      </patternFill>
    </fill>
    <fill>
      <patternFill patternType="solid">
        <fgColor theme="9"/>
        <bgColor theme="9"/>
      </patternFill>
    </fill>
    <fill>
      <patternFill patternType="solid">
        <fgColor rgb="FFFBD4B4"/>
        <bgColor rgb="FFFBD4B4"/>
      </patternFill>
    </fill>
    <fill>
      <patternFill patternType="solid">
        <fgColor rgb="FFFDE9D9"/>
        <bgColor rgb="FFFDE9D9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9"/>
        <bgColor indexed="9"/>
      </patternFill>
    </fill>
    <fill>
      <patternFill patternType="solid">
        <fgColor rgb="FF00FF9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A5CE5A"/>
        <bgColor indexed="64"/>
      </patternFill>
    </fill>
    <fill>
      <patternFill patternType="solid">
        <fgColor rgb="FF56E1F4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</fills>
  <borders count="6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4">
    <xf numFmtId="0" fontId="0" fillId="0" borderId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2" fillId="0" borderId="4"/>
    <xf numFmtId="164" fontId="2" fillId="0" borderId="4" applyFont="0" applyFill="0" applyBorder="0" applyAlignment="0" applyProtection="0"/>
    <xf numFmtId="165" fontId="2" fillId="0" borderId="4" applyFont="0" applyFill="0" applyBorder="0" applyAlignment="0" applyProtection="0"/>
    <xf numFmtId="0" fontId="1" fillId="0" borderId="4"/>
    <xf numFmtId="0" fontId="33" fillId="0" borderId="4"/>
    <xf numFmtId="165" fontId="1" fillId="0" borderId="4" applyFont="0" applyFill="0" applyBorder="0" applyAlignment="0" applyProtection="0"/>
    <xf numFmtId="0" fontId="35" fillId="0" borderId="4" applyNumberFormat="0" applyFill="0" applyBorder="0" applyAlignment="0" applyProtection="0"/>
    <xf numFmtId="164" fontId="1" fillId="0" borderId="4" applyFont="0" applyFill="0" applyBorder="0" applyAlignment="0" applyProtection="0"/>
    <xf numFmtId="0" fontId="32" fillId="0" borderId="4">
      <alignment vertical="top"/>
    </xf>
    <xf numFmtId="164" fontId="32" fillId="0" borderId="4" applyFont="0" applyFill="0" applyBorder="0" applyAlignment="0" applyProtection="0">
      <alignment vertical="top"/>
    </xf>
    <xf numFmtId="0" fontId="11" fillId="0" borderId="4"/>
  </cellStyleXfs>
  <cellXfs count="502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2" fillId="5" borderId="22" xfId="0" applyFont="1" applyFill="1" applyBorder="1" applyAlignment="1">
      <alignment horizontal="center" vertical="center" wrapText="1"/>
    </xf>
    <xf numFmtId="0" fontId="10" fillId="5" borderId="23" xfId="0" applyFont="1" applyFill="1" applyBorder="1" applyAlignment="1">
      <alignment horizontal="center" vertical="center" wrapText="1"/>
    </xf>
    <xf numFmtId="0" fontId="10" fillId="5" borderId="24" xfId="0" applyFont="1" applyFill="1" applyBorder="1" applyAlignment="1">
      <alignment horizontal="center" vertical="center" wrapText="1"/>
    </xf>
    <xf numFmtId="0" fontId="10" fillId="5" borderId="2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2" fillId="5" borderId="36" xfId="0" applyFont="1" applyFill="1" applyBorder="1" applyAlignment="1">
      <alignment horizontal="center" vertical="center" wrapText="1"/>
    </xf>
    <xf numFmtId="0" fontId="10" fillId="5" borderId="20" xfId="0" applyFont="1" applyFill="1" applyBorder="1" applyAlignment="1">
      <alignment horizontal="center" vertical="center" wrapText="1"/>
    </xf>
    <xf numFmtId="0" fontId="10" fillId="5" borderId="19" xfId="0" applyFont="1" applyFill="1" applyBorder="1" applyAlignment="1">
      <alignment horizontal="center" vertical="center" wrapText="1"/>
    </xf>
    <xf numFmtId="0" fontId="10" fillId="5" borderId="3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0" fontId="17" fillId="0" borderId="12" xfId="2" applyNumberFormat="1" applyFont="1" applyFill="1" applyBorder="1" applyAlignment="1">
      <alignment horizontal="center" vertical="center"/>
    </xf>
    <xf numFmtId="2" fontId="17" fillId="0" borderId="12" xfId="2" applyNumberFormat="1" applyFont="1" applyFill="1" applyBorder="1" applyAlignment="1">
      <alignment horizontal="center" vertical="center"/>
    </xf>
    <xf numFmtId="0" fontId="16" fillId="0" borderId="0" xfId="0" applyFont="1"/>
    <xf numFmtId="0" fontId="16" fillId="0" borderId="7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/>
    </xf>
    <xf numFmtId="164" fontId="16" fillId="0" borderId="8" xfId="1" applyFont="1" applyFill="1" applyBorder="1" applyAlignment="1">
      <alignment horizontal="center" vertical="center"/>
    </xf>
    <xf numFmtId="1" fontId="16" fillId="0" borderId="7" xfId="0" applyNumberFormat="1" applyFont="1" applyBorder="1" applyAlignment="1">
      <alignment horizontal="center" vertical="center" wrapText="1"/>
    </xf>
    <xf numFmtId="164" fontId="16" fillId="0" borderId="7" xfId="1" applyFont="1" applyFill="1" applyBorder="1" applyAlignment="1">
      <alignment horizontal="center" vertical="center" wrapText="1"/>
    </xf>
    <xf numFmtId="164" fontId="16" fillId="0" borderId="7" xfId="1" applyFont="1" applyFill="1" applyBorder="1" applyAlignment="1">
      <alignment horizontal="center" vertical="center"/>
    </xf>
    <xf numFmtId="1" fontId="16" fillId="0" borderId="7" xfId="0" applyNumberFormat="1" applyFont="1" applyBorder="1" applyAlignment="1">
      <alignment horizontal="center" vertical="center"/>
    </xf>
    <xf numFmtId="10" fontId="17" fillId="0" borderId="33" xfId="2" applyNumberFormat="1" applyFont="1" applyFill="1" applyBorder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16" fillId="0" borderId="7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6" fillId="6" borderId="7" xfId="1" applyNumberFormat="1" applyFont="1" applyFill="1" applyBorder="1" applyAlignment="1">
      <alignment horizontal="center" vertical="center"/>
    </xf>
    <xf numFmtId="0" fontId="16" fillId="6" borderId="7" xfId="0" applyFont="1" applyFill="1" applyBorder="1" applyAlignment="1">
      <alignment horizontal="center" vertical="center" wrapText="1"/>
    </xf>
    <xf numFmtId="164" fontId="16" fillId="6" borderId="7" xfId="1" applyFont="1" applyFill="1" applyBorder="1" applyAlignment="1">
      <alignment horizontal="center" vertical="center"/>
    </xf>
    <xf numFmtId="2" fontId="16" fillId="0" borderId="7" xfId="0" applyNumberFormat="1" applyFont="1" applyBorder="1" applyAlignment="1">
      <alignment horizontal="center" vertical="center" wrapText="1"/>
    </xf>
    <xf numFmtId="0" fontId="16" fillId="0" borderId="57" xfId="0" applyFont="1" applyBorder="1" applyAlignment="1">
      <alignment horizontal="center" vertical="center"/>
    </xf>
    <xf numFmtId="0" fontId="16" fillId="6" borderId="33" xfId="0" applyFont="1" applyFill="1" applyBorder="1" applyAlignment="1">
      <alignment horizontal="center" vertical="center"/>
    </xf>
    <xf numFmtId="2" fontId="16" fillId="0" borderId="33" xfId="0" applyNumberFormat="1" applyFont="1" applyBorder="1" applyAlignment="1">
      <alignment horizontal="center" vertical="center" wrapText="1"/>
    </xf>
    <xf numFmtId="2" fontId="16" fillId="0" borderId="33" xfId="0" applyNumberFormat="1" applyFont="1" applyBorder="1" applyAlignment="1">
      <alignment horizontal="center" vertical="center"/>
    </xf>
    <xf numFmtId="1" fontId="16" fillId="0" borderId="33" xfId="0" applyNumberFormat="1" applyFont="1" applyBorder="1" applyAlignment="1">
      <alignment horizontal="center" vertical="center" wrapText="1"/>
    </xf>
    <xf numFmtId="0" fontId="16" fillId="0" borderId="33" xfId="0" applyFont="1" applyBorder="1" applyAlignment="1">
      <alignment horizontal="center" vertical="center"/>
    </xf>
    <xf numFmtId="0" fontId="16" fillId="6" borderId="7" xfId="0" applyFont="1" applyFill="1" applyBorder="1" applyAlignment="1">
      <alignment horizontal="center" vertical="center"/>
    </xf>
    <xf numFmtId="10" fontId="17" fillId="0" borderId="7" xfId="2" applyNumberFormat="1" applyFont="1" applyFill="1" applyBorder="1" applyAlignment="1">
      <alignment horizontal="center" vertical="center"/>
    </xf>
    <xf numFmtId="2" fontId="17" fillId="0" borderId="7" xfId="2" applyNumberFormat="1" applyFont="1" applyFill="1" applyBorder="1" applyAlignment="1">
      <alignment horizontal="center" vertical="center"/>
    </xf>
    <xf numFmtId="0" fontId="19" fillId="0" borderId="4" xfId="6" applyFont="1" applyAlignment="1">
      <alignment horizontal="center" vertical="center" wrapText="1"/>
    </xf>
    <xf numFmtId="2" fontId="19" fillId="0" borderId="4" xfId="6" applyNumberFormat="1" applyFont="1" applyAlignment="1">
      <alignment horizontal="center" vertical="center" wrapText="1"/>
    </xf>
    <xf numFmtId="2" fontId="24" fillId="0" borderId="4" xfId="6" applyNumberFormat="1" applyFont="1" applyAlignment="1">
      <alignment horizontal="center" vertical="center" wrapText="1"/>
    </xf>
    <xf numFmtId="0" fontId="19" fillId="0" borderId="7" xfId="6" applyFont="1" applyBorder="1" applyAlignment="1">
      <alignment horizontal="center" vertical="center" wrapText="1"/>
    </xf>
    <xf numFmtId="0" fontId="19" fillId="0" borderId="50" xfId="6" applyFont="1" applyBorder="1" applyAlignment="1">
      <alignment horizontal="center" vertical="center" wrapText="1"/>
    </xf>
    <xf numFmtId="0" fontId="19" fillId="0" borderId="50" xfId="6" applyFont="1" applyBorder="1" applyAlignment="1">
      <alignment horizontal="left" vertical="center" wrapText="1"/>
    </xf>
    <xf numFmtId="0" fontId="19" fillId="0" borderId="7" xfId="6" applyFont="1" applyBorder="1" applyAlignment="1">
      <alignment horizontal="left" vertical="center" wrapText="1"/>
    </xf>
    <xf numFmtId="0" fontId="19" fillId="0" borderId="45" xfId="6" applyFont="1" applyBorder="1" applyAlignment="1">
      <alignment horizontal="center" vertical="center" wrapText="1"/>
    </xf>
    <xf numFmtId="0" fontId="19" fillId="0" borderId="45" xfId="6" applyFont="1" applyBorder="1" applyAlignment="1">
      <alignment horizontal="left" vertical="center" wrapText="1"/>
    </xf>
    <xf numFmtId="0" fontId="19" fillId="0" borderId="12" xfId="6" applyFont="1" applyBorder="1" applyAlignment="1">
      <alignment horizontal="left" vertical="center" wrapText="1"/>
    </xf>
    <xf numFmtId="0" fontId="19" fillId="0" borderId="55" xfId="6" applyFont="1" applyBorder="1" applyAlignment="1">
      <alignment horizontal="center" vertical="center" wrapText="1"/>
    </xf>
    <xf numFmtId="0" fontId="19" fillId="0" borderId="55" xfId="6" applyFont="1" applyBorder="1" applyAlignment="1">
      <alignment horizontal="left" vertical="center" wrapText="1"/>
    </xf>
    <xf numFmtId="165" fontId="31" fillId="13" borderId="4" xfId="8" applyFont="1" applyFill="1" applyAlignment="1">
      <alignment vertical="center" wrapText="1" readingOrder="1"/>
    </xf>
    <xf numFmtId="0" fontId="26" fillId="9" borderId="50" xfId="6" applyFont="1" applyFill="1" applyBorder="1" applyAlignment="1">
      <alignment horizontal="center" vertical="center" wrapText="1"/>
    </xf>
    <xf numFmtId="2" fontId="26" fillId="9" borderId="50" xfId="6" applyNumberFormat="1" applyFont="1" applyFill="1" applyBorder="1" applyAlignment="1">
      <alignment horizontal="center" vertical="center" wrapText="1"/>
    </xf>
    <xf numFmtId="2" fontId="25" fillId="9" borderId="50" xfId="6" applyNumberFormat="1" applyFont="1" applyFill="1" applyBorder="1" applyAlignment="1">
      <alignment horizontal="center" vertical="center" wrapText="1"/>
    </xf>
    <xf numFmtId="0" fontId="1" fillId="12" borderId="4" xfId="6" applyFill="1" applyAlignment="1">
      <alignment vertical="center"/>
    </xf>
    <xf numFmtId="165" fontId="31" fillId="13" borderId="4" xfId="8" applyFont="1" applyFill="1" applyAlignment="1">
      <alignment horizontal="left" vertical="center" wrapText="1" readingOrder="1"/>
    </xf>
    <xf numFmtId="0" fontId="30" fillId="12" borderId="4" xfId="6" applyFont="1" applyFill="1" applyAlignment="1">
      <alignment vertical="center"/>
    </xf>
    <xf numFmtId="0" fontId="34" fillId="12" borderId="4" xfId="6" applyFont="1" applyFill="1" applyAlignment="1">
      <alignment vertical="center"/>
    </xf>
    <xf numFmtId="165" fontId="35" fillId="13" borderId="4" xfId="9" applyNumberFormat="1" applyFill="1" applyAlignment="1">
      <alignment vertical="center" readingOrder="1"/>
    </xf>
    <xf numFmtId="0" fontId="37" fillId="12" borderId="4" xfId="6" applyFont="1" applyFill="1" applyAlignment="1">
      <alignment vertical="center"/>
    </xf>
    <xf numFmtId="165" fontId="36" fillId="13" borderId="4" xfId="8" applyFont="1" applyFill="1" applyAlignment="1">
      <alignment horizontal="right" vertical="center" wrapText="1" readingOrder="1"/>
    </xf>
    <xf numFmtId="49" fontId="34" fillId="12" borderId="4" xfId="6" applyNumberFormat="1" applyFont="1" applyFill="1" applyAlignment="1">
      <alignment vertical="center"/>
    </xf>
    <xf numFmtId="165" fontId="36" fillId="13" borderId="4" xfId="8" applyFont="1" applyFill="1" applyAlignment="1">
      <alignment horizontal="left" vertical="center" wrapText="1" readingOrder="1"/>
    </xf>
    <xf numFmtId="0" fontId="38" fillId="12" borderId="4" xfId="6" applyFont="1" applyFill="1" applyAlignment="1">
      <alignment vertical="center"/>
    </xf>
    <xf numFmtId="0" fontId="34" fillId="12" borderId="4" xfId="6" applyFont="1" applyFill="1" applyAlignment="1">
      <alignment horizontal="center" vertical="center"/>
    </xf>
    <xf numFmtId="0" fontId="5" fillId="0" borderId="4" xfId="6" applyFont="1" applyAlignment="1">
      <alignment horizontal="center" vertical="center" wrapText="1"/>
    </xf>
    <xf numFmtId="0" fontId="19" fillId="0" borderId="4" xfId="6" applyFont="1" applyAlignment="1">
      <alignment vertical="center" wrapText="1"/>
    </xf>
    <xf numFmtId="2" fontId="24" fillId="0" borderId="4" xfId="6" applyNumberFormat="1" applyFont="1" applyAlignment="1">
      <alignment vertical="center" wrapText="1"/>
    </xf>
    <xf numFmtId="0" fontId="19" fillId="0" borderId="4" xfId="6" applyFont="1" applyAlignment="1">
      <alignment horizontal="left" vertical="center" wrapText="1"/>
    </xf>
    <xf numFmtId="2" fontId="24" fillId="0" borderId="59" xfId="6" applyNumberFormat="1" applyFont="1" applyBorder="1" applyAlignment="1">
      <alignment vertical="center" wrapText="1"/>
    </xf>
    <xf numFmtId="0" fontId="19" fillId="0" borderId="59" xfId="6" applyFont="1" applyBorder="1" applyAlignment="1">
      <alignment horizontal="center" vertical="center" wrapText="1"/>
    </xf>
    <xf numFmtId="0" fontId="19" fillId="0" borderId="59" xfId="6" applyFont="1" applyBorder="1" applyAlignment="1">
      <alignment vertical="center" wrapText="1"/>
    </xf>
    <xf numFmtId="2" fontId="19" fillId="0" borderId="4" xfId="6" applyNumberFormat="1" applyFont="1" applyAlignment="1">
      <alignment vertical="center" wrapText="1"/>
    </xf>
    <xf numFmtId="2" fontId="19" fillId="0" borderId="54" xfId="6" applyNumberFormat="1" applyFont="1" applyBorder="1" applyAlignment="1">
      <alignment horizontal="center" vertical="center" wrapText="1"/>
    </xf>
    <xf numFmtId="2" fontId="19" fillId="0" borderId="53" xfId="10" applyNumberFormat="1" applyFont="1" applyBorder="1" applyAlignment="1">
      <alignment horizontal="center" vertical="center" wrapText="1"/>
    </xf>
    <xf numFmtId="2" fontId="26" fillId="0" borderId="53" xfId="10" applyNumberFormat="1" applyFont="1" applyBorder="1" applyAlignment="1">
      <alignment horizontal="right" vertical="center" wrapText="1"/>
    </xf>
    <xf numFmtId="0" fontId="21" fillId="0" borderId="4" xfId="6" applyFont="1" applyAlignment="1">
      <alignment horizontal="center" vertical="center" wrapText="1"/>
    </xf>
    <xf numFmtId="0" fontId="19" fillId="0" borderId="47" xfId="6" applyFont="1" applyBorder="1" applyAlignment="1">
      <alignment horizontal="center" vertical="center" wrapText="1"/>
    </xf>
    <xf numFmtId="164" fontId="19" fillId="0" borderId="7" xfId="10" applyFont="1" applyBorder="1" applyAlignment="1">
      <alignment horizontal="center" vertical="center" wrapText="1"/>
    </xf>
    <xf numFmtId="2" fontId="19" fillId="0" borderId="7" xfId="6" applyNumberFormat="1" applyFont="1" applyBorder="1" applyAlignment="1">
      <alignment horizontal="center" vertical="center" wrapText="1"/>
    </xf>
    <xf numFmtId="164" fontId="19" fillId="0" borderId="12" xfId="10" applyFont="1" applyBorder="1" applyAlignment="1">
      <alignment horizontal="center" vertical="center" wrapText="1"/>
    </xf>
    <xf numFmtId="2" fontId="19" fillId="0" borderId="55" xfId="6" applyNumberFormat="1" applyFont="1" applyBorder="1" applyAlignment="1">
      <alignment horizontal="center" vertical="center" wrapText="1"/>
    </xf>
    <xf numFmtId="0" fontId="19" fillId="0" borderId="12" xfId="6" applyFont="1" applyBorder="1" applyAlignment="1">
      <alignment horizontal="center" vertical="center" wrapText="1"/>
    </xf>
    <xf numFmtId="0" fontId="26" fillId="8" borderId="7" xfId="6" applyFont="1" applyFill="1" applyBorder="1" applyAlignment="1">
      <alignment horizontal="center" vertical="center" wrapText="1"/>
    </xf>
    <xf numFmtId="2" fontId="26" fillId="8" borderId="7" xfId="6" applyNumberFormat="1" applyFont="1" applyFill="1" applyBorder="1" applyAlignment="1">
      <alignment horizontal="center" vertical="center" wrapText="1"/>
    </xf>
    <xf numFmtId="2" fontId="25" fillId="8" borderId="7" xfId="6" applyNumberFormat="1" applyFont="1" applyFill="1" applyBorder="1" applyAlignment="1">
      <alignment horizontal="center" vertical="center" wrapText="1"/>
    </xf>
    <xf numFmtId="0" fontId="26" fillId="8" borderId="7" xfId="6" applyFont="1" applyFill="1" applyBorder="1" applyAlignment="1">
      <alignment vertical="center" wrapText="1"/>
    </xf>
    <xf numFmtId="0" fontId="25" fillId="0" borderId="49" xfId="6" applyFont="1" applyBorder="1" applyAlignment="1">
      <alignment vertical="center" wrapText="1"/>
    </xf>
    <xf numFmtId="0" fontId="25" fillId="0" borderId="48" xfId="6" applyFont="1" applyBorder="1" applyAlignment="1">
      <alignment vertical="center" wrapText="1"/>
    </xf>
    <xf numFmtId="0" fontId="25" fillId="0" borderId="32" xfId="6" applyFont="1" applyBorder="1" applyAlignment="1">
      <alignment vertical="center" wrapText="1"/>
    </xf>
    <xf numFmtId="0" fontId="25" fillId="22" borderId="44" xfId="6" applyFont="1" applyFill="1" applyBorder="1" applyAlignment="1">
      <alignment vertical="center" wrapText="1"/>
    </xf>
    <xf numFmtId="164" fontId="19" fillId="0" borderId="4" xfId="6" applyNumberFormat="1" applyFont="1" applyAlignment="1">
      <alignment vertical="center" wrapText="1"/>
    </xf>
    <xf numFmtId="0" fontId="19" fillId="22" borderId="42" xfId="6" applyFont="1" applyFill="1" applyBorder="1" applyAlignment="1">
      <alignment vertical="center" wrapText="1"/>
    </xf>
    <xf numFmtId="0" fontId="23" fillId="22" borderId="41" xfId="6" applyFont="1" applyFill="1" applyBorder="1" applyAlignment="1">
      <alignment horizontal="center" vertical="center" wrapText="1"/>
    </xf>
    <xf numFmtId="0" fontId="19" fillId="0" borderId="4" xfId="6" applyFont="1"/>
    <xf numFmtId="0" fontId="20" fillId="0" borderId="4" xfId="6" applyFont="1" applyAlignment="1">
      <alignment horizontal="center" vertical="center" wrapText="1"/>
    </xf>
    <xf numFmtId="2" fontId="19" fillId="0" borderId="4" xfId="10" applyNumberFormat="1" applyFont="1" applyAlignment="1">
      <alignment horizontal="center" vertical="center" wrapText="1"/>
    </xf>
    <xf numFmtId="2" fontId="26" fillId="0" borderId="4" xfId="10" applyNumberFormat="1" applyFont="1" applyAlignment="1">
      <alignment horizontal="right" vertical="center" wrapText="1"/>
    </xf>
    <xf numFmtId="0" fontId="25" fillId="0" borderId="4" xfId="6" applyFont="1" applyAlignment="1">
      <alignment horizontal="right" vertical="center" wrapText="1"/>
    </xf>
    <xf numFmtId="0" fontId="19" fillId="0" borderId="51" xfId="6" applyFont="1" applyBorder="1" applyAlignment="1">
      <alignment horizontal="center" vertical="center" wrapText="1"/>
    </xf>
    <xf numFmtId="164" fontId="19" fillId="0" borderId="50" xfId="10" applyFont="1" applyBorder="1" applyAlignment="1">
      <alignment horizontal="center" vertical="center" wrapText="1"/>
    </xf>
    <xf numFmtId="2" fontId="19" fillId="0" borderId="50" xfId="6" applyNumberFormat="1" applyFont="1" applyBorder="1" applyAlignment="1">
      <alignment horizontal="center" vertical="center" wrapText="1"/>
    </xf>
    <xf numFmtId="0" fontId="19" fillId="0" borderId="46" xfId="6" applyFont="1" applyBorder="1" applyAlignment="1">
      <alignment horizontal="center" vertical="center" wrapText="1"/>
    </xf>
    <xf numFmtId="164" fontId="19" fillId="0" borderId="45" xfId="10" applyFont="1" applyBorder="1" applyAlignment="1">
      <alignment horizontal="center" vertical="center" wrapText="1"/>
    </xf>
    <xf numFmtId="2" fontId="19" fillId="0" borderId="45" xfId="6" applyNumberFormat="1" applyFont="1" applyBorder="1" applyAlignment="1">
      <alignment horizontal="center" vertical="center" wrapText="1"/>
    </xf>
    <xf numFmtId="0" fontId="26" fillId="8" borderId="50" xfId="6" applyFont="1" applyFill="1" applyBorder="1" applyAlignment="1">
      <alignment horizontal="center" vertical="center" wrapText="1"/>
    </xf>
    <xf numFmtId="2" fontId="26" fillId="8" borderId="50" xfId="6" applyNumberFormat="1" applyFont="1" applyFill="1" applyBorder="1" applyAlignment="1">
      <alignment horizontal="center" vertical="center" wrapText="1"/>
    </xf>
    <xf numFmtId="2" fontId="25" fillId="8" borderId="50" xfId="6" applyNumberFormat="1" applyFont="1" applyFill="1" applyBorder="1" applyAlignment="1">
      <alignment horizontal="center" vertical="center" wrapText="1"/>
    </xf>
    <xf numFmtId="0" fontId="26" fillId="8" borderId="50" xfId="6" applyFont="1" applyFill="1" applyBorder="1" applyAlignment="1">
      <alignment vertical="center" wrapText="1"/>
    </xf>
    <xf numFmtId="0" fontId="25" fillId="21" borderId="44" xfId="6" applyFont="1" applyFill="1" applyBorder="1" applyAlignment="1">
      <alignment vertical="center" wrapText="1"/>
    </xf>
    <xf numFmtId="2" fontId="21" fillId="0" borderId="4" xfId="6" applyNumberFormat="1" applyFont="1" applyAlignment="1">
      <alignment horizontal="center" vertical="center" wrapText="1"/>
    </xf>
    <xf numFmtId="2" fontId="22" fillId="0" borderId="4" xfId="6" applyNumberFormat="1" applyFont="1" applyAlignment="1">
      <alignment horizontal="center" vertical="center" wrapText="1"/>
    </xf>
    <xf numFmtId="0" fontId="23" fillId="21" borderId="42" xfId="6" applyFont="1" applyFill="1" applyBorder="1" applyAlignment="1">
      <alignment horizontal="center" vertical="center" wrapText="1"/>
    </xf>
    <xf numFmtId="164" fontId="19" fillId="0" borderId="56" xfId="10" applyFont="1" applyBorder="1" applyAlignment="1">
      <alignment vertical="center" wrapText="1"/>
    </xf>
    <xf numFmtId="2" fontId="19" fillId="0" borderId="45" xfId="6" applyNumberFormat="1" applyFont="1" applyBorder="1" applyAlignment="1">
      <alignment vertical="center"/>
    </xf>
    <xf numFmtId="0" fontId="19" fillId="0" borderId="45" xfId="6" applyFont="1" applyBorder="1" applyAlignment="1">
      <alignment vertical="center" wrapText="1"/>
    </xf>
    <xf numFmtId="2" fontId="19" fillId="0" borderId="56" xfId="6" applyNumberFormat="1" applyFont="1" applyBorder="1" applyAlignment="1">
      <alignment vertical="center" wrapText="1"/>
    </xf>
    <xf numFmtId="0" fontId="19" fillId="0" borderId="56" xfId="6" applyFont="1" applyBorder="1" applyAlignment="1">
      <alignment vertical="center" wrapText="1"/>
    </xf>
    <xf numFmtId="0" fontId="19" fillId="0" borderId="56" xfId="6" applyFont="1" applyBorder="1" applyAlignment="1">
      <alignment wrapText="1"/>
    </xf>
    <xf numFmtId="0" fontId="27" fillId="0" borderId="45" xfId="6" applyFont="1" applyBorder="1" applyAlignment="1">
      <alignment vertical="center" wrapText="1"/>
    </xf>
    <xf numFmtId="0" fontId="28" fillId="0" borderId="45" xfId="6" applyFont="1" applyBorder="1" applyAlignment="1">
      <alignment vertical="center" wrapText="1"/>
    </xf>
    <xf numFmtId="0" fontId="19" fillId="0" borderId="44" xfId="6" applyFont="1" applyBorder="1" applyAlignment="1">
      <alignment vertical="center" wrapText="1"/>
    </xf>
    <xf numFmtId="0" fontId="25" fillId="20" borderId="44" xfId="6" applyFont="1" applyFill="1" applyBorder="1" applyAlignment="1">
      <alignment vertical="center" wrapText="1"/>
    </xf>
    <xf numFmtId="0" fontId="23" fillId="20" borderId="42" xfId="6" applyFont="1" applyFill="1" applyBorder="1" applyAlignment="1">
      <alignment horizontal="center" vertical="center" wrapText="1"/>
    </xf>
    <xf numFmtId="0" fontId="25" fillId="19" borderId="44" xfId="6" applyFont="1" applyFill="1" applyBorder="1" applyAlignment="1">
      <alignment vertical="center" wrapText="1"/>
    </xf>
    <xf numFmtId="0" fontId="23" fillId="19" borderId="42" xfId="6" applyFont="1" applyFill="1" applyBorder="1" applyAlignment="1">
      <alignment horizontal="center" vertical="center" wrapText="1"/>
    </xf>
    <xf numFmtId="0" fontId="25" fillId="18" borderId="44" xfId="6" applyFont="1" applyFill="1" applyBorder="1" applyAlignment="1">
      <alignment vertical="center" wrapText="1"/>
    </xf>
    <xf numFmtId="0" fontId="23" fillId="18" borderId="42" xfId="6" applyFont="1" applyFill="1" applyBorder="1" applyAlignment="1">
      <alignment horizontal="center" vertical="center" wrapText="1"/>
    </xf>
    <xf numFmtId="2" fontId="19" fillId="0" borderId="45" xfId="6" applyNumberFormat="1" applyFont="1" applyBorder="1" applyAlignment="1">
      <alignment horizontal="center" vertical="center"/>
    </xf>
    <xf numFmtId="0" fontId="27" fillId="0" borderId="45" xfId="6" applyFont="1" applyBorder="1" applyAlignment="1">
      <alignment horizontal="center" vertical="center" wrapText="1"/>
    </xf>
    <xf numFmtId="0" fontId="19" fillId="0" borderId="44" xfId="6" applyFont="1" applyBorder="1" applyAlignment="1">
      <alignment horizontal="left" vertical="center" wrapText="1"/>
    </xf>
    <xf numFmtId="0" fontId="25" fillId="17" borderId="44" xfId="6" applyFont="1" applyFill="1" applyBorder="1" applyAlignment="1">
      <alignment vertical="center" wrapText="1"/>
    </xf>
    <xf numFmtId="0" fontId="23" fillId="17" borderId="42" xfId="6" applyFont="1" applyFill="1" applyBorder="1" applyAlignment="1">
      <alignment horizontal="center" vertical="center" wrapText="1"/>
    </xf>
    <xf numFmtId="0" fontId="25" fillId="16" borderId="44" xfId="6" applyFont="1" applyFill="1" applyBorder="1" applyAlignment="1">
      <alignment vertical="center" wrapText="1"/>
    </xf>
    <xf numFmtId="2" fontId="19" fillId="0" borderId="38" xfId="6" applyNumberFormat="1" applyFont="1" applyBorder="1" applyAlignment="1">
      <alignment vertical="center" wrapText="1"/>
    </xf>
    <xf numFmtId="164" fontId="19" fillId="0" borderId="14" xfId="6" applyNumberFormat="1" applyFont="1" applyBorder="1" applyAlignment="1">
      <alignment vertical="center" wrapText="1"/>
    </xf>
    <xf numFmtId="0" fontId="19" fillId="0" borderId="14" xfId="6" applyFont="1" applyBorder="1" applyAlignment="1">
      <alignment vertical="center" wrapText="1"/>
    </xf>
    <xf numFmtId="2" fontId="24" fillId="0" borderId="14" xfId="6" applyNumberFormat="1" applyFont="1" applyBorder="1" applyAlignment="1">
      <alignment vertical="center" wrapText="1"/>
    </xf>
    <xf numFmtId="0" fontId="19" fillId="0" borderId="14" xfId="6" applyFont="1" applyBorder="1" applyAlignment="1">
      <alignment horizontal="center" vertical="center" wrapText="1"/>
    </xf>
    <xf numFmtId="0" fontId="19" fillId="0" borderId="14" xfId="6" applyFont="1" applyBorder="1" applyAlignment="1">
      <alignment horizontal="left" vertical="center" wrapText="1"/>
    </xf>
    <xf numFmtId="0" fontId="23" fillId="16" borderId="42" xfId="6" applyFont="1" applyFill="1" applyBorder="1" applyAlignment="1">
      <alignment horizontal="center" vertical="center" wrapText="1"/>
    </xf>
    <xf numFmtId="0" fontId="19" fillId="0" borderId="58" xfId="6" applyFont="1" applyBorder="1" applyAlignment="1">
      <alignment horizontal="center" vertical="center" wrapText="1"/>
    </xf>
    <xf numFmtId="164" fontId="19" fillId="0" borderId="55" xfId="10" applyFont="1" applyBorder="1" applyAlignment="1">
      <alignment horizontal="center" vertical="center" wrapText="1"/>
    </xf>
    <xf numFmtId="0" fontId="19" fillId="0" borderId="55" xfId="6" applyFont="1" applyBorder="1" applyAlignment="1">
      <alignment horizontal="center" vertical="center"/>
    </xf>
    <xf numFmtId="0" fontId="27" fillId="0" borderId="55" xfId="6" applyFont="1" applyBorder="1" applyAlignment="1">
      <alignment horizontal="center" vertical="center" wrapText="1"/>
    </xf>
    <xf numFmtId="0" fontId="19" fillId="0" borderId="55" xfId="6" applyFont="1" applyBorder="1" applyAlignment="1">
      <alignment vertical="center" wrapText="1"/>
    </xf>
    <xf numFmtId="0" fontId="19" fillId="0" borderId="48" xfId="6" applyFont="1" applyBorder="1" applyAlignment="1">
      <alignment horizontal="left" vertical="center" wrapText="1"/>
    </xf>
    <xf numFmtId="0" fontId="25" fillId="15" borderId="44" xfId="6" applyFont="1" applyFill="1" applyBorder="1" applyAlignment="1">
      <alignment vertical="center" wrapText="1"/>
    </xf>
    <xf numFmtId="0" fontId="23" fillId="15" borderId="42" xfId="6" applyFont="1" applyFill="1" applyBorder="1" applyAlignment="1">
      <alignment horizontal="center" vertical="center" wrapText="1"/>
    </xf>
    <xf numFmtId="0" fontId="26" fillId="9" borderId="50" xfId="6" applyFont="1" applyFill="1" applyBorder="1" applyAlignment="1">
      <alignment vertical="center" wrapText="1"/>
    </xf>
    <xf numFmtId="0" fontId="25" fillId="14" borderId="44" xfId="6" applyFont="1" applyFill="1" applyBorder="1" applyAlignment="1">
      <alignment vertical="center" wrapText="1"/>
    </xf>
    <xf numFmtId="0" fontId="23" fillId="14" borderId="42" xfId="6" applyFont="1" applyFill="1" applyBorder="1" applyAlignment="1">
      <alignment horizontal="center" vertical="center" wrapText="1"/>
    </xf>
    <xf numFmtId="2" fontId="16" fillId="6" borderId="7" xfId="1" applyNumberFormat="1" applyFont="1" applyFill="1" applyBorder="1" applyAlignment="1">
      <alignment horizontal="center" vertical="center"/>
    </xf>
    <xf numFmtId="0" fontId="32" fillId="0" borderId="4" xfId="11">
      <alignment vertical="top"/>
    </xf>
    <xf numFmtId="164" fontId="0" fillId="0" borderId="4" xfId="12" applyFont="1">
      <alignment vertical="top"/>
    </xf>
    <xf numFmtId="0" fontId="36" fillId="11" borderId="4" xfId="11" applyFont="1" applyFill="1" applyAlignment="1">
      <alignment vertical="top" wrapText="1"/>
    </xf>
    <xf numFmtId="164" fontId="40" fillId="25" borderId="4" xfId="12" applyFont="1" applyFill="1" applyAlignment="1">
      <alignment horizontal="center" vertical="top" wrapText="1" readingOrder="1"/>
    </xf>
    <xf numFmtId="0" fontId="40" fillId="25" borderId="4" xfId="11" applyFont="1" applyFill="1" applyAlignment="1">
      <alignment horizontal="center" vertical="center" wrapText="1" readingOrder="1"/>
    </xf>
    <xf numFmtId="0" fontId="40" fillId="25" borderId="4" xfId="11" applyFont="1" applyFill="1" applyAlignment="1">
      <alignment vertical="top" wrapText="1" readingOrder="1"/>
    </xf>
    <xf numFmtId="164" fontId="40" fillId="16" borderId="4" xfId="12" applyFont="1" applyFill="1" applyAlignment="1">
      <alignment vertical="top" wrapText="1" readingOrder="1"/>
    </xf>
    <xf numFmtId="0" fontId="40" fillId="16" borderId="4" xfId="11" applyFont="1" applyFill="1" applyAlignment="1">
      <alignment vertical="top" wrapText="1" readingOrder="1"/>
    </xf>
    <xf numFmtId="164" fontId="40" fillId="6" borderId="4" xfId="12" applyFont="1" applyFill="1" applyAlignment="1">
      <alignment vertical="top" wrapText="1" readingOrder="1"/>
    </xf>
    <xf numFmtId="164" fontId="40" fillId="23" borderId="4" xfId="12" applyFont="1" applyFill="1" applyAlignment="1">
      <alignment vertical="top" wrapText="1" readingOrder="1"/>
    </xf>
    <xf numFmtId="164" fontId="40" fillId="24" borderId="4" xfId="12" applyFont="1" applyFill="1" applyAlignment="1">
      <alignment vertical="top" wrapText="1" readingOrder="1"/>
    </xf>
    <xf numFmtId="0" fontId="40" fillId="24" borderId="4" xfId="11" applyFont="1" applyFill="1" applyAlignment="1">
      <alignment vertical="top" wrapText="1" readingOrder="1"/>
    </xf>
    <xf numFmtId="0" fontId="36" fillId="0" borderId="4" xfId="11" applyFont="1" applyAlignment="1">
      <alignment horizontal="center" vertical="top" wrapText="1"/>
    </xf>
    <xf numFmtId="0" fontId="40" fillId="0" borderId="4" xfId="11" applyFont="1" applyAlignment="1">
      <alignment vertical="top" wrapText="1" readingOrder="1"/>
    </xf>
    <xf numFmtId="164" fontId="40" fillId="0" borderId="4" xfId="12" applyFont="1" applyAlignment="1">
      <alignment vertical="top" wrapText="1" readingOrder="1"/>
    </xf>
    <xf numFmtId="164" fontId="32" fillId="6" borderId="4" xfId="12" applyFill="1">
      <alignment vertical="top"/>
    </xf>
    <xf numFmtId="164" fontId="32" fillId="23" borderId="4" xfId="12" applyFill="1">
      <alignment vertical="top"/>
    </xf>
    <xf numFmtId="164" fontId="32" fillId="24" borderId="4" xfId="12" applyFill="1">
      <alignment vertical="top"/>
    </xf>
    <xf numFmtId="0" fontId="32" fillId="24" borderId="4" xfId="11" applyFill="1">
      <alignment vertical="top"/>
    </xf>
    <xf numFmtId="0" fontId="36" fillId="0" borderId="4" xfId="11" applyFont="1">
      <alignment vertical="top"/>
    </xf>
    <xf numFmtId="164" fontId="36" fillId="16" borderId="4" xfId="12" applyFont="1" applyFill="1">
      <alignment vertical="top"/>
    </xf>
    <xf numFmtId="0" fontId="36" fillId="16" borderId="4" xfId="11" applyFont="1" applyFill="1">
      <alignment vertical="top"/>
    </xf>
    <xf numFmtId="164" fontId="36" fillId="6" borderId="4" xfId="12" applyFont="1" applyFill="1">
      <alignment vertical="top"/>
    </xf>
    <xf numFmtId="164" fontId="36" fillId="23" borderId="4" xfId="12" applyFont="1" applyFill="1">
      <alignment vertical="top"/>
    </xf>
    <xf numFmtId="164" fontId="36" fillId="24" borderId="4" xfId="12" applyFont="1" applyFill="1">
      <alignment vertical="top"/>
    </xf>
    <xf numFmtId="0" fontId="36" fillId="24" borderId="4" xfId="11" applyFont="1" applyFill="1">
      <alignment vertical="top"/>
    </xf>
    <xf numFmtId="164" fontId="32" fillId="0" borderId="4" xfId="11" applyNumberFormat="1">
      <alignment vertical="top"/>
    </xf>
    <xf numFmtId="164" fontId="32" fillId="16" borderId="4" xfId="12" applyFill="1">
      <alignment vertical="top"/>
    </xf>
    <xf numFmtId="164" fontId="32" fillId="16" borderId="4" xfId="11" applyNumberFormat="1" applyFill="1">
      <alignment vertical="top"/>
    </xf>
    <xf numFmtId="164" fontId="32" fillId="24" borderId="4" xfId="11" applyNumberFormat="1" applyFill="1">
      <alignment vertical="top"/>
    </xf>
    <xf numFmtId="164" fontId="41" fillId="16" borderId="4" xfId="12" applyFont="1" applyFill="1">
      <alignment vertical="top"/>
    </xf>
    <xf numFmtId="164" fontId="36" fillId="0" borderId="4" xfId="12" applyFont="1">
      <alignment vertical="top"/>
    </xf>
    <xf numFmtId="164" fontId="32" fillId="0" borderId="4" xfId="12">
      <alignment vertical="top"/>
    </xf>
    <xf numFmtId="164" fontId="36" fillId="10" borderId="4" xfId="12" applyFont="1" applyFill="1">
      <alignment vertical="top"/>
    </xf>
    <xf numFmtId="164" fontId="36" fillId="0" borderId="4" xfId="11" applyNumberFormat="1" applyFont="1">
      <alignment vertical="top"/>
    </xf>
    <xf numFmtId="0" fontId="36" fillId="0" borderId="4" xfId="11" applyFont="1" applyAlignment="1">
      <alignment vertical="top" wrapText="1"/>
    </xf>
    <xf numFmtId="164" fontId="40" fillId="25" borderId="4" xfId="12" applyFont="1" applyFill="1" applyAlignment="1">
      <alignment horizontal="center" vertical="center" wrapText="1" readingOrder="1"/>
    </xf>
    <xf numFmtId="0" fontId="40" fillId="25" borderId="4" xfId="11" applyFont="1" applyFill="1" applyAlignment="1">
      <alignment vertical="center" wrapText="1" readingOrder="1"/>
    </xf>
    <xf numFmtId="0" fontId="42" fillId="0" borderId="4" xfId="11" applyFont="1" applyAlignment="1">
      <alignment vertical="top" wrapText="1"/>
    </xf>
    <xf numFmtId="0" fontId="43" fillId="0" borderId="4" xfId="11" applyFont="1" applyAlignment="1">
      <alignment vertical="top" wrapText="1"/>
    </xf>
    <xf numFmtId="164" fontId="44" fillId="0" borderId="4" xfId="12" applyFont="1" applyAlignment="1">
      <alignment vertical="top" wrapText="1"/>
    </xf>
    <xf numFmtId="0" fontId="44" fillId="0" borderId="4" xfId="11" applyFont="1" applyAlignment="1">
      <alignment vertical="top" wrapText="1"/>
    </xf>
    <xf numFmtId="0" fontId="45" fillId="0" borderId="4" xfId="11" applyFont="1" applyAlignment="1">
      <alignment horizontal="right" vertical="top" wrapText="1"/>
    </xf>
    <xf numFmtId="164" fontId="44" fillId="0" borderId="4" xfId="11" applyNumberFormat="1" applyFont="1" applyAlignment="1">
      <alignment vertical="top" wrapText="1"/>
    </xf>
    <xf numFmtId="0" fontId="44" fillId="16" borderId="4" xfId="11" applyFont="1" applyFill="1" applyAlignment="1">
      <alignment vertical="top" wrapText="1"/>
    </xf>
    <xf numFmtId="0" fontId="45" fillId="26" borderId="4" xfId="11" applyFont="1" applyFill="1" applyAlignment="1">
      <alignment horizontal="right" vertical="top" wrapText="1"/>
    </xf>
    <xf numFmtId="0" fontId="44" fillId="26" borderId="4" xfId="11" applyFont="1" applyFill="1" applyAlignment="1">
      <alignment vertical="top" wrapText="1"/>
    </xf>
    <xf numFmtId="164" fontId="44" fillId="26" borderId="4" xfId="12" applyFont="1" applyFill="1" applyAlignment="1">
      <alignment vertical="top" wrapText="1"/>
    </xf>
    <xf numFmtId="164" fontId="44" fillId="26" borderId="4" xfId="11" applyNumberFormat="1" applyFont="1" applyFill="1" applyAlignment="1">
      <alignment vertical="top" wrapText="1"/>
    </xf>
    <xf numFmtId="164" fontId="32" fillId="26" borderId="4" xfId="12" applyFill="1">
      <alignment vertical="top"/>
    </xf>
    <xf numFmtId="164" fontId="32" fillId="26" borderId="4" xfId="11" applyNumberFormat="1" applyFill="1">
      <alignment vertical="top"/>
    </xf>
    <xf numFmtId="0" fontId="32" fillId="26" borderId="4" xfId="11" applyFill="1">
      <alignment vertical="top"/>
    </xf>
    <xf numFmtId="0" fontId="32" fillId="27" borderId="4" xfId="11" applyFill="1">
      <alignment vertical="top"/>
    </xf>
    <xf numFmtId="164" fontId="44" fillId="19" borderId="4" xfId="12" applyFont="1" applyFill="1" applyAlignment="1">
      <alignment vertical="top" wrapText="1"/>
    </xf>
    <xf numFmtId="164" fontId="46" fillId="0" borderId="4" xfId="11" applyNumberFormat="1" applyFont="1">
      <alignment vertical="top"/>
    </xf>
    <xf numFmtId="0" fontId="45" fillId="10" borderId="4" xfId="11" applyFont="1" applyFill="1" applyAlignment="1">
      <alignment horizontal="right" vertical="top" wrapText="1"/>
    </xf>
    <xf numFmtId="0" fontId="44" fillId="10" borderId="4" xfId="11" applyFont="1" applyFill="1" applyAlignment="1">
      <alignment vertical="top" wrapText="1"/>
    </xf>
    <xf numFmtId="164" fontId="44" fillId="10" borderId="4" xfId="12" applyFont="1" applyFill="1" applyAlignment="1">
      <alignment vertical="top" wrapText="1"/>
    </xf>
    <xf numFmtId="164" fontId="44" fillId="10" borderId="4" xfId="11" applyNumberFormat="1" applyFont="1" applyFill="1" applyAlignment="1">
      <alignment vertical="top" wrapText="1"/>
    </xf>
    <xf numFmtId="164" fontId="32" fillId="10" borderId="4" xfId="12" applyFill="1">
      <alignment vertical="top"/>
    </xf>
    <xf numFmtId="164" fontId="32" fillId="10" borderId="4" xfId="11" applyNumberFormat="1" applyFill="1">
      <alignment vertical="top"/>
    </xf>
    <xf numFmtId="0" fontId="42" fillId="28" borderId="4" xfId="11" applyFont="1" applyFill="1" applyAlignment="1">
      <alignment vertical="top" wrapText="1"/>
    </xf>
    <xf numFmtId="0" fontId="43" fillId="28" borderId="4" xfId="11" applyFont="1" applyFill="1" applyAlignment="1">
      <alignment vertical="top" wrapText="1"/>
    </xf>
    <xf numFmtId="4" fontId="45" fillId="28" borderId="4" xfId="11" applyNumberFormat="1" applyFont="1" applyFill="1" applyAlignment="1">
      <alignment vertical="top" wrapText="1"/>
    </xf>
    <xf numFmtId="164" fontId="45" fillId="28" borderId="4" xfId="12" applyFont="1" applyFill="1" applyAlignment="1">
      <alignment vertical="top" wrapText="1"/>
    </xf>
    <xf numFmtId="4" fontId="36" fillId="28" borderId="4" xfId="11" applyNumberFormat="1" applyFont="1" applyFill="1">
      <alignment vertical="top"/>
    </xf>
    <xf numFmtId="0" fontId="44" fillId="28" borderId="4" xfId="11" applyFont="1" applyFill="1" applyAlignment="1">
      <alignment vertical="top" wrapText="1"/>
    </xf>
    <xf numFmtId="4" fontId="43" fillId="28" borderId="4" xfId="11" applyNumberFormat="1" applyFont="1" applyFill="1" applyAlignment="1">
      <alignment vertical="top" wrapText="1"/>
    </xf>
    <xf numFmtId="164" fontId="32" fillId="28" borderId="4" xfId="12" applyFill="1">
      <alignment vertical="top"/>
    </xf>
    <xf numFmtId="164" fontId="32" fillId="28" borderId="4" xfId="11" applyNumberFormat="1" applyFill="1">
      <alignment vertical="top"/>
    </xf>
    <xf numFmtId="0" fontId="32" fillId="0" borderId="4" xfId="11" applyAlignment="1">
      <alignment horizontal="center" vertical="top"/>
    </xf>
    <xf numFmtId="164" fontId="36" fillId="26" borderId="4" xfId="12" applyFont="1" applyFill="1">
      <alignment vertical="top"/>
    </xf>
    <xf numFmtId="164" fontId="36" fillId="0" borderId="4" xfId="11" applyNumberFormat="1" applyFont="1" applyAlignment="1">
      <alignment horizontal="center" vertical="top"/>
    </xf>
    <xf numFmtId="0" fontId="36" fillId="0" borderId="4" xfId="11" applyFont="1" applyAlignment="1">
      <alignment horizontal="center" vertical="top"/>
    </xf>
    <xf numFmtId="0" fontId="45" fillId="0" borderId="4" xfId="11" applyFont="1" applyAlignment="1">
      <alignment vertical="top" wrapText="1"/>
    </xf>
    <xf numFmtId="164" fontId="43" fillId="0" borderId="4" xfId="12" applyFont="1" applyAlignment="1">
      <alignment horizontal="center" vertical="top" wrapText="1"/>
    </xf>
    <xf numFmtId="0" fontId="41" fillId="6" borderId="4" xfId="11" applyFont="1" applyFill="1">
      <alignment vertical="top"/>
    </xf>
    <xf numFmtId="164" fontId="32" fillId="29" borderId="4" xfId="12" applyFill="1">
      <alignment vertical="top"/>
    </xf>
    <xf numFmtId="164" fontId="43" fillId="0" borderId="4" xfId="12" applyFont="1" applyAlignment="1">
      <alignment vertical="top" wrapText="1"/>
    </xf>
    <xf numFmtId="164" fontId="41" fillId="0" borderId="4" xfId="12" applyFont="1">
      <alignment vertical="top"/>
    </xf>
    <xf numFmtId="4" fontId="41" fillId="6" borderId="4" xfId="11" applyNumberFormat="1" applyFont="1" applyFill="1">
      <alignment vertical="top"/>
    </xf>
    <xf numFmtId="0" fontId="41" fillId="24" borderId="4" xfId="11" applyFont="1" applyFill="1">
      <alignment vertical="top"/>
    </xf>
    <xf numFmtId="4" fontId="41" fillId="0" borderId="4" xfId="11" applyNumberFormat="1" applyFont="1">
      <alignment vertical="top"/>
    </xf>
    <xf numFmtId="4" fontId="32" fillId="24" borderId="4" xfId="11" applyNumberFormat="1" applyFill="1">
      <alignment vertical="top"/>
    </xf>
    <xf numFmtId="0" fontId="42" fillId="10" borderId="4" xfId="11" applyFont="1" applyFill="1" applyAlignment="1">
      <alignment vertical="top" wrapText="1"/>
    </xf>
    <xf numFmtId="0" fontId="43" fillId="10" borderId="4" xfId="11" applyFont="1" applyFill="1" applyAlignment="1">
      <alignment vertical="top" wrapText="1"/>
    </xf>
    <xf numFmtId="164" fontId="43" fillId="10" borderId="4" xfId="12" applyFont="1" applyFill="1" applyAlignment="1">
      <alignment vertical="top" wrapText="1"/>
    </xf>
    <xf numFmtId="164" fontId="46" fillId="10" borderId="4" xfId="12" applyFont="1" applyFill="1">
      <alignment vertical="top"/>
    </xf>
    <xf numFmtId="164" fontId="7" fillId="10" borderId="4" xfId="12" applyFont="1" applyFill="1">
      <alignment vertical="top"/>
    </xf>
    <xf numFmtId="164" fontId="36" fillId="30" borderId="4" xfId="12" applyFont="1" applyFill="1">
      <alignment vertical="top"/>
    </xf>
    <xf numFmtId="164" fontId="36" fillId="16" borderId="4" xfId="11" applyNumberFormat="1" applyFont="1" applyFill="1">
      <alignment vertical="top"/>
    </xf>
    <xf numFmtId="4" fontId="32" fillId="0" borderId="4" xfId="11" applyNumberFormat="1">
      <alignment vertical="top"/>
    </xf>
    <xf numFmtId="164" fontId="45" fillId="0" borderId="4" xfId="12" applyFont="1" applyAlignment="1">
      <alignment vertical="top" wrapText="1"/>
    </xf>
    <xf numFmtId="164" fontId="45" fillId="30" borderId="4" xfId="12" applyFont="1" applyFill="1" applyAlignment="1">
      <alignment vertical="top" wrapText="1"/>
    </xf>
    <xf numFmtId="0" fontId="45" fillId="30" borderId="4" xfId="11" applyFont="1" applyFill="1" applyAlignment="1">
      <alignment vertical="top" wrapText="1"/>
    </xf>
    <xf numFmtId="164" fontId="32" fillId="30" borderId="4" xfId="12" applyFill="1">
      <alignment vertical="top"/>
    </xf>
    <xf numFmtId="164" fontId="44" fillId="16" borderId="4" xfId="12" applyFont="1" applyFill="1" applyAlignment="1">
      <alignment vertical="top" wrapText="1"/>
    </xf>
    <xf numFmtId="164" fontId="46" fillId="23" borderId="4" xfId="12" applyFont="1" applyFill="1">
      <alignment vertical="top"/>
    </xf>
    <xf numFmtId="164" fontId="32" fillId="30" borderId="4" xfId="11" applyNumberFormat="1" applyFill="1">
      <alignment vertical="top"/>
    </xf>
    <xf numFmtId="164" fontId="44" fillId="16" borderId="4" xfId="11" applyNumberFormat="1" applyFont="1" applyFill="1" applyAlignment="1">
      <alignment vertical="top" wrapText="1"/>
    </xf>
    <xf numFmtId="164" fontId="46" fillId="6" borderId="4" xfId="12" applyFont="1" applyFill="1">
      <alignment vertical="top"/>
    </xf>
    <xf numFmtId="164" fontId="42" fillId="30" borderId="4" xfId="12" applyFont="1" applyFill="1" applyAlignment="1">
      <alignment vertical="top" wrapText="1"/>
    </xf>
    <xf numFmtId="4" fontId="45" fillId="6" borderId="4" xfId="11" applyNumberFormat="1" applyFont="1" applyFill="1" applyAlignment="1">
      <alignment vertical="top" wrapText="1"/>
    </xf>
    <xf numFmtId="164" fontId="45" fillId="10" borderId="4" xfId="12" applyFont="1" applyFill="1" applyAlignment="1">
      <alignment vertical="top" wrapText="1"/>
    </xf>
    <xf numFmtId="4" fontId="45" fillId="10" borderId="4" xfId="11" applyNumberFormat="1" applyFont="1" applyFill="1" applyAlignment="1">
      <alignment vertical="top" wrapText="1"/>
    </xf>
    <xf numFmtId="164" fontId="36" fillId="0" borderId="4" xfId="12" applyFont="1" applyAlignment="1">
      <alignment horizontal="center" vertical="top"/>
    </xf>
    <xf numFmtId="4" fontId="45" fillId="0" borderId="4" xfId="11" applyNumberFormat="1" applyFont="1" applyAlignment="1">
      <alignment vertical="top" wrapText="1"/>
    </xf>
    <xf numFmtId="4" fontId="36" fillId="0" borderId="4" xfId="11" applyNumberFormat="1" applyFont="1">
      <alignment vertical="top"/>
    </xf>
    <xf numFmtId="4" fontId="44" fillId="0" borderId="4" xfId="11" applyNumberFormat="1" applyFont="1" applyAlignment="1">
      <alignment vertical="top" wrapText="1"/>
    </xf>
    <xf numFmtId="164" fontId="41" fillId="10" borderId="4" xfId="12" applyFont="1" applyFill="1">
      <alignment vertical="top"/>
    </xf>
    <xf numFmtId="4" fontId="41" fillId="10" borderId="4" xfId="11" applyNumberFormat="1" applyFont="1" applyFill="1">
      <alignment vertical="top"/>
    </xf>
    <xf numFmtId="4" fontId="36" fillId="10" borderId="4" xfId="11" applyNumberFormat="1" applyFont="1" applyFill="1">
      <alignment vertical="top"/>
    </xf>
    <xf numFmtId="4" fontId="43" fillId="10" borderId="4" xfId="11" applyNumberFormat="1" applyFont="1" applyFill="1" applyAlignment="1">
      <alignment vertical="top" wrapText="1"/>
    </xf>
    <xf numFmtId="4" fontId="43" fillId="0" borderId="4" xfId="11" applyNumberFormat="1" applyFont="1" applyAlignment="1">
      <alignment vertical="top" wrapText="1"/>
    </xf>
    <xf numFmtId="0" fontId="41" fillId="0" borderId="4" xfId="11" applyFont="1">
      <alignment vertical="top"/>
    </xf>
    <xf numFmtId="0" fontId="36" fillId="24" borderId="4" xfId="11" applyFont="1" applyFill="1" applyAlignment="1">
      <alignment horizontal="center" vertical="top"/>
    </xf>
    <xf numFmtId="164" fontId="46" fillId="24" borderId="4" xfId="12" applyFont="1" applyFill="1">
      <alignment vertical="top"/>
    </xf>
    <xf numFmtId="164" fontId="47" fillId="10" borderId="4" xfId="12" applyFont="1" applyFill="1" applyAlignment="1">
      <alignment vertical="top" wrapText="1"/>
    </xf>
    <xf numFmtId="2" fontId="24" fillId="0" borderId="7" xfId="6" applyNumberFormat="1" applyFont="1" applyBorder="1" applyAlignment="1">
      <alignment horizontal="center" vertical="center" wrapText="1"/>
    </xf>
    <xf numFmtId="0" fontId="32" fillId="0" borderId="60" xfId="13" applyFont="1" applyBorder="1" applyAlignment="1">
      <alignment horizontal="center" vertical="center" wrapText="1"/>
    </xf>
    <xf numFmtId="0" fontId="32" fillId="0" borderId="59" xfId="13" applyFont="1" applyBorder="1" applyAlignment="1">
      <alignment horizontal="center" vertical="center" wrapText="1"/>
    </xf>
    <xf numFmtId="164" fontId="48" fillId="0" borderId="4" xfId="12" applyFont="1">
      <alignment vertical="top"/>
    </xf>
    <xf numFmtId="0" fontId="49" fillId="0" borderId="4" xfId="11" applyFont="1">
      <alignment vertical="top"/>
    </xf>
    <xf numFmtId="0" fontId="0" fillId="0" borderId="0" xfId="0" applyAlignment="1">
      <alignment vertical="top"/>
    </xf>
    <xf numFmtId="0" fontId="36" fillId="11" borderId="0" xfId="0" applyFont="1" applyFill="1" applyAlignment="1">
      <alignment vertical="top" wrapText="1"/>
    </xf>
    <xf numFmtId="0" fontId="40" fillId="25" borderId="0" xfId="0" applyFont="1" applyFill="1" applyAlignment="1">
      <alignment horizontal="center" vertical="center" wrapText="1" readingOrder="1"/>
    </xf>
    <xf numFmtId="0" fontId="40" fillId="25" borderId="0" xfId="0" applyFont="1" applyFill="1" applyAlignment="1">
      <alignment vertical="center" wrapText="1" readingOrder="1"/>
    </xf>
    <xf numFmtId="0" fontId="50" fillId="0" borderId="0" xfId="0" applyFont="1" applyAlignment="1">
      <alignment vertical="top"/>
    </xf>
    <xf numFmtId="164" fontId="0" fillId="0" borderId="0" xfId="0" applyNumberFormat="1" applyAlignment="1">
      <alignment vertical="top"/>
    </xf>
    <xf numFmtId="0" fontId="51" fillId="0" borderId="0" xfId="0" applyFont="1" applyAlignment="1">
      <alignment vertical="top"/>
    </xf>
    <xf numFmtId="0" fontId="36" fillId="0" borderId="0" xfId="0" applyFont="1" applyAlignment="1">
      <alignment vertical="top" wrapText="1"/>
    </xf>
    <xf numFmtId="164" fontId="40" fillId="0" borderId="4" xfId="12" applyFont="1" applyAlignment="1">
      <alignment horizontal="center" vertical="top" wrapText="1" readingOrder="1"/>
    </xf>
    <xf numFmtId="0" fontId="40" fillId="0" borderId="0" xfId="0" applyFont="1" applyAlignment="1">
      <alignment horizontal="center" vertical="center" wrapText="1" readingOrder="1"/>
    </xf>
    <xf numFmtId="0" fontId="40" fillId="0" borderId="0" xfId="0" applyFont="1" applyAlignment="1">
      <alignment vertical="center" wrapText="1" readingOrder="1"/>
    </xf>
    <xf numFmtId="0" fontId="41" fillId="0" borderId="0" xfId="0" applyFont="1" applyAlignment="1">
      <alignment vertical="top"/>
    </xf>
    <xf numFmtId="4" fontId="41" fillId="0" borderId="0" xfId="0" applyNumberFormat="1" applyFont="1" applyAlignment="1">
      <alignment vertical="top"/>
    </xf>
    <xf numFmtId="4" fontId="52" fillId="0" borderId="0" xfId="0" applyNumberFormat="1" applyFont="1" applyAlignment="1">
      <alignment vertical="top"/>
    </xf>
    <xf numFmtId="4" fontId="42" fillId="0" borderId="4" xfId="11" applyNumberFormat="1" applyFont="1" applyAlignment="1">
      <alignment vertical="top" wrapText="1"/>
    </xf>
    <xf numFmtId="4" fontId="45" fillId="0" borderId="0" xfId="0" applyNumberFormat="1" applyFont="1" applyAlignment="1">
      <alignment vertical="top" wrapText="1"/>
    </xf>
    <xf numFmtId="4" fontId="36" fillId="0" borderId="0" xfId="0" applyNumberFormat="1" applyFont="1" applyAlignment="1">
      <alignment vertical="top"/>
    </xf>
    <xf numFmtId="4" fontId="43" fillId="0" borderId="0" xfId="0" applyNumberFormat="1" applyFont="1" applyAlignment="1">
      <alignment vertical="top" wrapText="1"/>
    </xf>
    <xf numFmtId="4" fontId="16" fillId="0" borderId="33" xfId="0" applyNumberFormat="1" applyFont="1" applyBorder="1" applyAlignment="1">
      <alignment horizontal="center" vertical="center"/>
    </xf>
    <xf numFmtId="2" fontId="17" fillId="0" borderId="9" xfId="2" applyNumberFormat="1" applyFont="1" applyFill="1" applyBorder="1" applyAlignment="1">
      <alignment horizontal="center" vertical="center"/>
    </xf>
    <xf numFmtId="0" fontId="16" fillId="29" borderId="7" xfId="7" applyFont="1" applyFill="1" applyBorder="1" applyAlignment="1">
      <alignment horizontal="center" vertical="center" wrapText="1"/>
    </xf>
    <xf numFmtId="0" fontId="16" fillId="29" borderId="12" xfId="0" applyFont="1" applyFill="1" applyBorder="1" applyAlignment="1">
      <alignment horizontal="center" vertical="center" wrapText="1"/>
    </xf>
    <xf numFmtId="49" fontId="16" fillId="29" borderId="7" xfId="7" applyNumberFormat="1" applyFont="1" applyFill="1" applyBorder="1" applyAlignment="1">
      <alignment horizontal="center" vertical="center"/>
    </xf>
    <xf numFmtId="0" fontId="16" fillId="29" borderId="7" xfId="7" applyFont="1" applyFill="1" applyBorder="1" applyAlignment="1">
      <alignment horizontal="center" vertical="center"/>
    </xf>
    <xf numFmtId="9" fontId="16" fillId="29" borderId="7" xfId="7" applyNumberFormat="1" applyFont="1" applyFill="1" applyBorder="1" applyAlignment="1">
      <alignment horizontal="center" vertical="center"/>
    </xf>
    <xf numFmtId="9" fontId="16" fillId="29" borderId="7" xfId="7" applyNumberFormat="1" applyFont="1" applyFill="1" applyBorder="1" applyAlignment="1">
      <alignment horizontal="center" vertical="center" wrapText="1"/>
    </xf>
    <xf numFmtId="0" fontId="16" fillId="0" borderId="7" xfId="7" applyFont="1" applyBorder="1" applyAlignment="1">
      <alignment horizontal="center" vertical="center" wrapText="1"/>
    </xf>
    <xf numFmtId="49" fontId="16" fillId="0" borderId="7" xfId="7" applyNumberFormat="1" applyFont="1" applyBorder="1" applyAlignment="1">
      <alignment horizontal="center" vertical="center"/>
    </xf>
    <xf numFmtId="0" fontId="16" fillId="0" borderId="7" xfId="7" applyFont="1" applyBorder="1" applyAlignment="1">
      <alignment horizontal="center" vertical="center"/>
    </xf>
    <xf numFmtId="0" fontId="16" fillId="0" borderId="8" xfId="0" applyFont="1" applyFill="1" applyBorder="1" applyAlignment="1">
      <alignment horizontal="center" vertical="center"/>
    </xf>
    <xf numFmtId="0" fontId="16" fillId="0" borderId="7" xfId="7" applyFont="1" applyFill="1" applyBorder="1" applyAlignment="1">
      <alignment horizontal="center" vertical="center" wrapText="1"/>
    </xf>
    <xf numFmtId="0" fontId="16" fillId="31" borderId="7" xfId="7" applyFont="1" applyFill="1" applyBorder="1" applyAlignment="1">
      <alignment horizontal="center" vertical="center" wrapText="1"/>
    </xf>
    <xf numFmtId="0" fontId="40" fillId="25" borderId="4" xfId="11" applyFont="1" applyFill="1" applyAlignment="1">
      <alignment horizontal="center" vertical="center" wrapText="1" readingOrder="1"/>
    </xf>
    <xf numFmtId="0" fontId="36" fillId="16" borderId="4" xfId="11" applyFont="1" applyFill="1" applyAlignment="1">
      <alignment horizontal="center" vertical="top"/>
    </xf>
    <xf numFmtId="164" fontId="32" fillId="6" borderId="4" xfId="12" applyFill="1" applyAlignment="1">
      <alignment horizontal="center" vertical="top"/>
    </xf>
    <xf numFmtId="164" fontId="36" fillId="23" borderId="4" xfId="12" applyFont="1" applyFill="1" applyAlignment="1">
      <alignment horizontal="center" vertical="top"/>
    </xf>
    <xf numFmtId="0" fontId="36" fillId="24" borderId="4" xfId="11" applyFont="1" applyFill="1" applyAlignment="1">
      <alignment horizontal="center" vertical="top"/>
    </xf>
    <xf numFmtId="0" fontId="25" fillId="0" borderId="52" xfId="6" applyFont="1" applyBorder="1" applyAlignment="1">
      <alignment horizontal="right" vertical="center" wrapText="1"/>
    </xf>
    <xf numFmtId="0" fontId="25" fillId="0" borderId="53" xfId="6" applyFont="1" applyBorder="1" applyAlignment="1">
      <alignment horizontal="right" vertical="center" wrapText="1"/>
    </xf>
    <xf numFmtId="165" fontId="29" fillId="13" borderId="61" xfId="8" applyFont="1" applyFill="1" applyBorder="1" applyAlignment="1">
      <alignment horizontal="center" vertical="center" wrapText="1" readingOrder="1"/>
    </xf>
    <xf numFmtId="165" fontId="36" fillId="13" borderId="4" xfId="8" applyFont="1" applyFill="1" applyAlignment="1">
      <alignment horizontal="left" vertical="center" wrapText="1" readingOrder="1"/>
    </xf>
    <xf numFmtId="165" fontId="36" fillId="13" borderId="4" xfId="8" applyFont="1" applyFill="1" applyAlignment="1">
      <alignment horizontal="right" vertical="center" wrapText="1" readingOrder="1"/>
    </xf>
    <xf numFmtId="165" fontId="31" fillId="13" borderId="4" xfId="8" applyFont="1" applyFill="1" applyAlignment="1">
      <alignment horizontal="left" vertical="center" wrapText="1" readingOrder="1"/>
    </xf>
    <xf numFmtId="0" fontId="39" fillId="0" borderId="4" xfId="6" applyFont="1" applyAlignment="1">
      <alignment horizontal="left" vertical="center" wrapText="1"/>
    </xf>
    <xf numFmtId="0" fontId="19" fillId="0" borderId="48" xfId="6" applyFont="1" applyBorder="1" applyAlignment="1">
      <alignment horizontal="center" vertical="center" wrapText="1"/>
    </xf>
    <xf numFmtId="0" fontId="19" fillId="0" borderId="55" xfId="6" applyFont="1" applyBorder="1" applyAlignment="1">
      <alignment horizontal="center" vertical="center" wrapText="1"/>
    </xf>
    <xf numFmtId="0" fontId="27" fillId="0" borderId="55" xfId="6" applyFont="1" applyBorder="1" applyAlignment="1">
      <alignment horizontal="center" vertical="center" wrapText="1"/>
    </xf>
    <xf numFmtId="2" fontId="19" fillId="0" borderId="55" xfId="6" applyNumberFormat="1" applyFont="1" applyBorder="1" applyAlignment="1">
      <alignment horizontal="center" vertical="center"/>
    </xf>
    <xf numFmtId="0" fontId="19" fillId="0" borderId="55" xfId="6" applyFont="1" applyBorder="1" applyAlignment="1">
      <alignment horizontal="center" vertical="center"/>
    </xf>
    <xf numFmtId="0" fontId="19" fillId="0" borderId="49" xfId="6" applyFont="1" applyBorder="1" applyAlignment="1">
      <alignment horizontal="left" vertical="center" wrapText="1"/>
    </xf>
    <xf numFmtId="0" fontId="19" fillId="0" borderId="50" xfId="6" applyFont="1" applyBorder="1" applyAlignment="1">
      <alignment horizontal="left" vertical="center" wrapText="1"/>
    </xf>
    <xf numFmtId="0" fontId="19" fillId="0" borderId="51" xfId="6" applyFont="1" applyBorder="1" applyAlignment="1">
      <alignment horizontal="left" vertical="center" wrapText="1"/>
    </xf>
    <xf numFmtId="0" fontId="26" fillId="8" borderId="44" xfId="6" applyFont="1" applyFill="1" applyBorder="1" applyAlignment="1">
      <alignment horizontal="center" vertical="center" wrapText="1"/>
    </xf>
    <xf numFmtId="0" fontId="26" fillId="8" borderId="8" xfId="6" applyFont="1" applyFill="1" applyBorder="1" applyAlignment="1">
      <alignment horizontal="center" vertical="center" wrapText="1"/>
    </xf>
    <xf numFmtId="0" fontId="26" fillId="8" borderId="45" xfId="6" applyFont="1" applyFill="1" applyBorder="1" applyAlignment="1">
      <alignment vertical="center" wrapText="1"/>
    </xf>
    <xf numFmtId="0" fontId="26" fillId="8" borderId="7" xfId="6" applyFont="1" applyFill="1" applyBorder="1" applyAlignment="1">
      <alignment vertical="center" wrapText="1"/>
    </xf>
    <xf numFmtId="0" fontId="26" fillId="8" borderId="45" xfId="6" applyFont="1" applyFill="1" applyBorder="1" applyAlignment="1">
      <alignment horizontal="center" vertical="center" wrapText="1"/>
    </xf>
    <xf numFmtId="0" fontId="26" fillId="8" borderId="7" xfId="6" applyFont="1" applyFill="1" applyBorder="1" applyAlignment="1">
      <alignment horizontal="center" vertical="center" wrapText="1"/>
    </xf>
    <xf numFmtId="0" fontId="26" fillId="8" borderId="45" xfId="6" applyFont="1" applyFill="1" applyBorder="1" applyAlignment="1">
      <alignment horizontal="left" vertical="center" wrapText="1"/>
    </xf>
    <xf numFmtId="0" fontId="26" fillId="8" borderId="7" xfId="6" applyFont="1" applyFill="1" applyBorder="1" applyAlignment="1">
      <alignment horizontal="left" vertical="center" wrapText="1"/>
    </xf>
    <xf numFmtId="0" fontId="26" fillId="8" borderId="46" xfId="6" applyFont="1" applyFill="1" applyBorder="1" applyAlignment="1">
      <alignment horizontal="center" vertical="center" wrapText="1"/>
    </xf>
    <xf numFmtId="0" fontId="26" fillId="8" borderId="51" xfId="6" applyFont="1" applyFill="1" applyBorder="1" applyAlignment="1">
      <alignment horizontal="center" vertical="center" wrapText="1"/>
    </xf>
    <xf numFmtId="0" fontId="23" fillId="22" borderId="43" xfId="6" applyFont="1" applyFill="1" applyBorder="1" applyAlignment="1">
      <alignment horizontal="center" vertical="center" wrapText="1"/>
    </xf>
    <xf numFmtId="0" fontId="23" fillId="22" borderId="41" xfId="6" applyFont="1" applyFill="1" applyBorder="1" applyAlignment="1">
      <alignment horizontal="center" vertical="center" wrapText="1"/>
    </xf>
    <xf numFmtId="0" fontId="18" fillId="22" borderId="43" xfId="6" applyFont="1" applyFill="1" applyBorder="1" applyAlignment="1">
      <alignment horizontal="center" vertical="center" wrapText="1"/>
    </xf>
    <xf numFmtId="0" fontId="18" fillId="22" borderId="41" xfId="6" applyFont="1" applyFill="1" applyBorder="1" applyAlignment="1">
      <alignment horizontal="center" vertical="center" wrapText="1"/>
    </xf>
    <xf numFmtId="0" fontId="18" fillId="22" borderId="42" xfId="6" applyFont="1" applyFill="1" applyBorder="1" applyAlignment="1">
      <alignment horizontal="center" vertical="center" wrapText="1"/>
    </xf>
    <xf numFmtId="0" fontId="26" fillId="22" borderId="44" xfId="6" applyFont="1" applyFill="1" applyBorder="1" applyAlignment="1">
      <alignment horizontal="left" vertical="center" wrapText="1"/>
    </xf>
    <xf numFmtId="0" fontId="26" fillId="22" borderId="45" xfId="6" applyFont="1" applyFill="1" applyBorder="1" applyAlignment="1">
      <alignment horizontal="left" vertical="center" wrapText="1"/>
    </xf>
    <xf numFmtId="0" fontId="26" fillId="22" borderId="46" xfId="6" applyFont="1" applyFill="1" applyBorder="1" applyAlignment="1">
      <alignment horizontal="left" vertical="center" wrapText="1"/>
    </xf>
    <xf numFmtId="0" fontId="19" fillId="0" borderId="8" xfId="6" applyFont="1" applyBorder="1" applyAlignment="1">
      <alignment horizontal="left" vertical="center" wrapText="1"/>
    </xf>
    <xf numFmtId="0" fontId="19" fillId="0" borderId="7" xfId="6" applyFont="1" applyBorder="1" applyAlignment="1">
      <alignment horizontal="left" vertical="center" wrapText="1"/>
    </xf>
    <xf numFmtId="0" fontId="19" fillId="0" borderId="47" xfId="6" applyFont="1" applyBorder="1" applyAlignment="1">
      <alignment horizontal="left" vertical="center" wrapText="1"/>
    </xf>
    <xf numFmtId="0" fontId="19" fillId="0" borderId="44" xfId="6" applyFont="1" applyBorder="1" applyAlignment="1">
      <alignment horizontal="left" vertical="center" wrapText="1"/>
    </xf>
    <xf numFmtId="0" fontId="19" fillId="0" borderId="45" xfId="6" applyFont="1" applyBorder="1" applyAlignment="1">
      <alignment vertical="center" wrapText="1"/>
    </xf>
    <xf numFmtId="0" fontId="19" fillId="0" borderId="7" xfId="6" applyFont="1" applyBorder="1" applyAlignment="1">
      <alignment vertical="center" wrapText="1"/>
    </xf>
    <xf numFmtId="0" fontId="19" fillId="0" borderId="50" xfId="6" applyFont="1" applyBorder="1" applyAlignment="1">
      <alignment vertical="center" wrapText="1"/>
    </xf>
    <xf numFmtId="0" fontId="27" fillId="0" borderId="45" xfId="6" applyFont="1" applyBorder="1" applyAlignment="1">
      <alignment horizontal="center" vertical="center" wrapText="1"/>
    </xf>
    <xf numFmtId="0" fontId="27" fillId="0" borderId="7" xfId="6" applyFont="1" applyBorder="1" applyAlignment="1">
      <alignment horizontal="center" vertical="center" wrapText="1"/>
    </xf>
    <xf numFmtId="0" fontId="27" fillId="0" borderId="50" xfId="6" applyFont="1" applyBorder="1" applyAlignment="1">
      <alignment horizontal="center" vertical="center" wrapText="1"/>
    </xf>
    <xf numFmtId="0" fontId="28" fillId="0" borderId="45" xfId="6" applyFont="1" applyBorder="1" applyAlignment="1">
      <alignment horizontal="center" vertical="center" wrapText="1"/>
    </xf>
    <xf numFmtId="0" fontId="28" fillId="0" borderId="7" xfId="6" applyFont="1" applyBorder="1" applyAlignment="1">
      <alignment horizontal="center" vertical="center" wrapText="1"/>
    </xf>
    <xf numFmtId="0" fontId="28" fillId="0" borderId="50" xfId="6" applyFont="1" applyBorder="1" applyAlignment="1">
      <alignment horizontal="center" vertical="center" wrapText="1"/>
    </xf>
    <xf numFmtId="0" fontId="19" fillId="0" borderId="45" xfId="6" applyFont="1" applyBorder="1" applyAlignment="1">
      <alignment horizontal="center" vertical="center" wrapText="1"/>
    </xf>
    <xf numFmtId="0" fontId="19" fillId="0" borderId="7" xfId="6" applyFont="1" applyBorder="1" applyAlignment="1">
      <alignment horizontal="center" vertical="center" wrapText="1"/>
    </xf>
    <xf numFmtId="0" fontId="19" fillId="0" borderId="50" xfId="6" applyFont="1" applyBorder="1" applyAlignment="1">
      <alignment horizontal="center" vertical="center" wrapText="1"/>
    </xf>
    <xf numFmtId="2" fontId="19" fillId="0" borderId="45" xfId="6" applyNumberFormat="1" applyFont="1" applyBorder="1" applyAlignment="1">
      <alignment horizontal="center" vertical="center"/>
    </xf>
    <xf numFmtId="0" fontId="19" fillId="0" borderId="7" xfId="6" applyFont="1" applyBorder="1" applyAlignment="1">
      <alignment horizontal="center" vertical="center"/>
    </xf>
    <xf numFmtId="0" fontId="19" fillId="0" borderId="50" xfId="6" applyFont="1" applyBorder="1" applyAlignment="1">
      <alignment horizontal="center" vertical="center"/>
    </xf>
    <xf numFmtId="0" fontId="26" fillId="8" borderId="49" xfId="6" applyFont="1" applyFill="1" applyBorder="1" applyAlignment="1">
      <alignment horizontal="center" vertical="center" wrapText="1"/>
    </xf>
    <xf numFmtId="0" fontId="26" fillId="8" borderId="50" xfId="6" applyFont="1" applyFill="1" applyBorder="1" applyAlignment="1">
      <alignment vertical="center" wrapText="1"/>
    </xf>
    <xf numFmtId="0" fontId="26" fillId="8" borderId="50" xfId="6" applyFont="1" applyFill="1" applyBorder="1" applyAlignment="1">
      <alignment horizontal="center" vertical="center" wrapText="1"/>
    </xf>
    <xf numFmtId="0" fontId="26" fillId="8" borderId="50" xfId="6" applyFont="1" applyFill="1" applyBorder="1" applyAlignment="1">
      <alignment horizontal="left" vertical="center" wrapText="1"/>
    </xf>
    <xf numFmtId="0" fontId="23" fillId="21" borderId="43" xfId="6" applyFont="1" applyFill="1" applyBorder="1" applyAlignment="1">
      <alignment horizontal="center" vertical="center" wrapText="1"/>
    </xf>
    <xf numFmtId="0" fontId="23" fillId="21" borderId="41" xfId="6" applyFont="1" applyFill="1" applyBorder="1" applyAlignment="1">
      <alignment horizontal="center" vertical="center" wrapText="1"/>
    </xf>
    <xf numFmtId="0" fontId="18" fillId="21" borderId="43" xfId="6" applyFont="1" applyFill="1" applyBorder="1" applyAlignment="1">
      <alignment horizontal="center" vertical="center" wrapText="1"/>
    </xf>
    <xf numFmtId="0" fontId="18" fillId="21" borderId="41" xfId="6" applyFont="1" applyFill="1" applyBorder="1" applyAlignment="1">
      <alignment horizontal="center" vertical="center" wrapText="1"/>
    </xf>
    <xf numFmtId="0" fontId="18" fillId="21" borderId="42" xfId="6" applyFont="1" applyFill="1" applyBorder="1" applyAlignment="1">
      <alignment horizontal="center" vertical="center" wrapText="1"/>
    </xf>
    <xf numFmtId="0" fontId="19" fillId="21" borderId="44" xfId="6" applyFont="1" applyFill="1" applyBorder="1" applyAlignment="1">
      <alignment horizontal="left" vertical="center" wrapText="1"/>
    </xf>
    <xf numFmtId="0" fontId="19" fillId="21" borderId="45" xfId="6" applyFont="1" applyFill="1" applyBorder="1" applyAlignment="1">
      <alignment horizontal="left" vertical="center" wrapText="1"/>
    </xf>
    <xf numFmtId="0" fontId="19" fillId="21" borderId="46" xfId="6" applyFont="1" applyFill="1" applyBorder="1" applyAlignment="1">
      <alignment horizontal="left" vertical="center" wrapText="1"/>
    </xf>
    <xf numFmtId="0" fontId="23" fillId="20" borderId="43" xfId="6" applyFont="1" applyFill="1" applyBorder="1" applyAlignment="1">
      <alignment horizontal="center" vertical="center" wrapText="1"/>
    </xf>
    <xf numFmtId="0" fontId="23" fillId="20" borderId="41" xfId="6" applyFont="1" applyFill="1" applyBorder="1" applyAlignment="1">
      <alignment horizontal="center" vertical="center" wrapText="1"/>
    </xf>
    <xf numFmtId="0" fontId="18" fillId="20" borderId="43" xfId="6" applyFont="1" applyFill="1" applyBorder="1" applyAlignment="1">
      <alignment horizontal="center" vertical="center" wrapText="1"/>
    </xf>
    <xf numFmtId="0" fontId="18" fillId="20" borderId="41" xfId="6" applyFont="1" applyFill="1" applyBorder="1" applyAlignment="1">
      <alignment horizontal="center" vertical="center" wrapText="1"/>
    </xf>
    <xf numFmtId="0" fontId="18" fillId="20" borderId="42" xfId="6" applyFont="1" applyFill="1" applyBorder="1" applyAlignment="1">
      <alignment horizontal="center" vertical="center" wrapText="1"/>
    </xf>
    <xf numFmtId="0" fontId="19" fillId="20" borderId="44" xfId="6" applyFont="1" applyFill="1" applyBorder="1" applyAlignment="1">
      <alignment horizontal="left" vertical="center" wrapText="1"/>
    </xf>
    <xf numFmtId="0" fontId="19" fillId="20" borderId="45" xfId="6" applyFont="1" applyFill="1" applyBorder="1" applyAlignment="1">
      <alignment horizontal="left" vertical="center" wrapText="1"/>
    </xf>
    <xf numFmtId="0" fontId="19" fillId="20" borderId="46" xfId="6" applyFont="1" applyFill="1" applyBorder="1" applyAlignment="1">
      <alignment horizontal="left" vertical="center" wrapText="1"/>
    </xf>
    <xf numFmtId="0" fontId="23" fillId="19" borderId="43" xfId="6" applyFont="1" applyFill="1" applyBorder="1" applyAlignment="1">
      <alignment horizontal="center" vertical="center" wrapText="1"/>
    </xf>
    <xf numFmtId="0" fontId="23" fillId="19" borderId="41" xfId="6" applyFont="1" applyFill="1" applyBorder="1" applyAlignment="1">
      <alignment horizontal="center" vertical="center" wrapText="1"/>
    </xf>
    <xf numFmtId="0" fontId="18" fillId="19" borderId="43" xfId="6" applyFont="1" applyFill="1" applyBorder="1" applyAlignment="1">
      <alignment horizontal="center" vertical="center" wrapText="1"/>
    </xf>
    <xf numFmtId="0" fontId="18" fillId="19" borderId="41" xfId="6" applyFont="1" applyFill="1" applyBorder="1" applyAlignment="1">
      <alignment horizontal="center" vertical="center" wrapText="1"/>
    </xf>
    <xf numFmtId="0" fontId="18" fillId="19" borderId="42" xfId="6" applyFont="1" applyFill="1" applyBorder="1" applyAlignment="1">
      <alignment horizontal="center" vertical="center" wrapText="1"/>
    </xf>
    <xf numFmtId="0" fontId="26" fillId="19" borderId="44" xfId="6" applyFont="1" applyFill="1" applyBorder="1" applyAlignment="1">
      <alignment horizontal="left" vertical="center" wrapText="1"/>
    </xf>
    <xf numFmtId="0" fontId="26" fillId="19" borderId="45" xfId="6" applyFont="1" applyFill="1" applyBorder="1" applyAlignment="1">
      <alignment horizontal="left" vertical="center" wrapText="1"/>
    </xf>
    <xf numFmtId="0" fontId="26" fillId="19" borderId="46" xfId="6" applyFont="1" applyFill="1" applyBorder="1" applyAlignment="1">
      <alignment horizontal="left" vertical="center" wrapText="1"/>
    </xf>
    <xf numFmtId="0" fontId="23" fillId="18" borderId="43" xfId="6" applyFont="1" applyFill="1" applyBorder="1" applyAlignment="1">
      <alignment horizontal="center" vertical="center" wrapText="1"/>
    </xf>
    <xf numFmtId="0" fontId="23" fillId="18" borderId="41" xfId="6" applyFont="1" applyFill="1" applyBorder="1" applyAlignment="1">
      <alignment horizontal="center" vertical="center" wrapText="1"/>
    </xf>
    <xf numFmtId="0" fontId="18" fillId="18" borderId="43" xfId="6" applyFont="1" applyFill="1" applyBorder="1" applyAlignment="1">
      <alignment horizontal="center" vertical="center" wrapText="1"/>
    </xf>
    <xf numFmtId="0" fontId="18" fillId="18" borderId="41" xfId="6" applyFont="1" applyFill="1" applyBorder="1" applyAlignment="1">
      <alignment horizontal="center" vertical="center" wrapText="1"/>
    </xf>
    <xf numFmtId="0" fontId="18" fillId="18" borderId="42" xfId="6" applyFont="1" applyFill="1" applyBorder="1" applyAlignment="1">
      <alignment horizontal="center" vertical="center" wrapText="1"/>
    </xf>
    <xf numFmtId="0" fontId="19" fillId="18" borderId="44" xfId="6" applyFont="1" applyFill="1" applyBorder="1" applyAlignment="1">
      <alignment horizontal="left" vertical="center" wrapText="1"/>
    </xf>
    <xf numFmtId="0" fontId="19" fillId="18" borderId="45" xfId="6" applyFont="1" applyFill="1" applyBorder="1" applyAlignment="1">
      <alignment horizontal="left" vertical="center" wrapText="1"/>
    </xf>
    <xf numFmtId="0" fontId="19" fillId="18" borderId="46" xfId="6" applyFont="1" applyFill="1" applyBorder="1" applyAlignment="1">
      <alignment horizontal="left" vertical="center" wrapText="1"/>
    </xf>
    <xf numFmtId="0" fontId="26" fillId="8" borderId="9" xfId="6" applyFont="1" applyFill="1" applyBorder="1" applyAlignment="1">
      <alignment horizontal="left" vertical="center" wrapText="1"/>
    </xf>
    <xf numFmtId="2" fontId="19" fillId="0" borderId="7" xfId="6" applyNumberFormat="1" applyFont="1" applyBorder="1" applyAlignment="1">
      <alignment horizontal="center" vertical="center"/>
    </xf>
    <xf numFmtId="0" fontId="23" fillId="17" borderId="43" xfId="6" applyFont="1" applyFill="1" applyBorder="1" applyAlignment="1">
      <alignment horizontal="center" vertical="center" wrapText="1"/>
    </xf>
    <xf numFmtId="0" fontId="23" fillId="17" borderId="41" xfId="6" applyFont="1" applyFill="1" applyBorder="1" applyAlignment="1">
      <alignment horizontal="center" vertical="center" wrapText="1"/>
    </xf>
    <xf numFmtId="0" fontId="18" fillId="17" borderId="43" xfId="6" applyFont="1" applyFill="1" applyBorder="1" applyAlignment="1">
      <alignment horizontal="center" vertical="center" wrapText="1"/>
    </xf>
    <xf numFmtId="0" fontId="18" fillId="17" borderId="41" xfId="6" applyFont="1" applyFill="1" applyBorder="1" applyAlignment="1">
      <alignment horizontal="center" vertical="center" wrapText="1"/>
    </xf>
    <xf numFmtId="0" fontId="18" fillId="17" borderId="42" xfId="6" applyFont="1" applyFill="1" applyBorder="1" applyAlignment="1">
      <alignment horizontal="center" vertical="center" wrapText="1"/>
    </xf>
    <xf numFmtId="0" fontId="19" fillId="17" borderId="44" xfId="6" applyFont="1" applyFill="1" applyBorder="1" applyAlignment="1">
      <alignment horizontal="left" vertical="center" wrapText="1"/>
    </xf>
    <xf numFmtId="0" fontId="19" fillId="17" borderId="45" xfId="6" applyFont="1" applyFill="1" applyBorder="1" applyAlignment="1">
      <alignment horizontal="left" vertical="center" wrapText="1"/>
    </xf>
    <xf numFmtId="0" fontId="19" fillId="17" borderId="46" xfId="6" applyFont="1" applyFill="1" applyBorder="1" applyAlignment="1">
      <alignment horizontal="left" vertical="center" wrapText="1"/>
    </xf>
    <xf numFmtId="0" fontId="19" fillId="0" borderId="49" xfId="6" applyFont="1" applyBorder="1" applyAlignment="1">
      <alignment horizontal="center" vertical="center" wrapText="1"/>
    </xf>
    <xf numFmtId="0" fontId="19" fillId="0" borderId="32" xfId="6" applyFont="1" applyBorder="1" applyAlignment="1">
      <alignment horizontal="center" vertical="center" wrapText="1"/>
    </xf>
    <xf numFmtId="0" fontId="23" fillId="16" borderId="43" xfId="6" applyFont="1" applyFill="1" applyBorder="1" applyAlignment="1">
      <alignment horizontal="center" vertical="center" wrapText="1"/>
    </xf>
    <xf numFmtId="0" fontId="23" fillId="16" borderId="41" xfId="6" applyFont="1" applyFill="1" applyBorder="1" applyAlignment="1">
      <alignment horizontal="center" vertical="center" wrapText="1"/>
    </xf>
    <xf numFmtId="0" fontId="18" fillId="16" borderId="43" xfId="6" applyFont="1" applyFill="1" applyBorder="1" applyAlignment="1">
      <alignment horizontal="center" vertical="center" wrapText="1"/>
    </xf>
    <xf numFmtId="0" fontId="18" fillId="16" borderId="41" xfId="6" applyFont="1" applyFill="1" applyBorder="1" applyAlignment="1">
      <alignment horizontal="center" vertical="center" wrapText="1"/>
    </xf>
    <xf numFmtId="0" fontId="18" fillId="16" borderId="42" xfId="6" applyFont="1" applyFill="1" applyBorder="1" applyAlignment="1">
      <alignment horizontal="center" vertical="center" wrapText="1"/>
    </xf>
    <xf numFmtId="0" fontId="26" fillId="16" borderId="44" xfId="6" applyFont="1" applyFill="1" applyBorder="1" applyAlignment="1">
      <alignment horizontal="left" vertical="center" wrapText="1"/>
    </xf>
    <xf numFmtId="0" fontId="26" fillId="16" borderId="45" xfId="6" applyFont="1" applyFill="1" applyBorder="1" applyAlignment="1">
      <alignment horizontal="left" vertical="center" wrapText="1"/>
    </xf>
    <xf numFmtId="0" fontId="26" fillId="16" borderId="46" xfId="6" applyFont="1" applyFill="1" applyBorder="1" applyAlignment="1">
      <alignment horizontal="left" vertical="center" wrapText="1"/>
    </xf>
    <xf numFmtId="0" fontId="26" fillId="15" borderId="44" xfId="6" applyFont="1" applyFill="1" applyBorder="1" applyAlignment="1">
      <alignment horizontal="left" vertical="center" wrapText="1"/>
    </xf>
    <xf numFmtId="0" fontId="26" fillId="15" borderId="45" xfId="6" applyFont="1" applyFill="1" applyBorder="1" applyAlignment="1">
      <alignment horizontal="left" vertical="center" wrapText="1"/>
    </xf>
    <xf numFmtId="0" fontId="26" fillId="15" borderId="46" xfId="6" applyFont="1" applyFill="1" applyBorder="1" applyAlignment="1">
      <alignment horizontal="left" vertical="center" wrapText="1"/>
    </xf>
    <xf numFmtId="0" fontId="26" fillId="9" borderId="44" xfId="6" applyFont="1" applyFill="1" applyBorder="1" applyAlignment="1">
      <alignment horizontal="center" vertical="center" wrapText="1"/>
    </xf>
    <xf numFmtId="0" fontId="26" fillId="9" borderId="49" xfId="6" applyFont="1" applyFill="1" applyBorder="1" applyAlignment="1">
      <alignment horizontal="center" vertical="center" wrapText="1"/>
    </xf>
    <xf numFmtId="0" fontId="26" fillId="9" borderId="45" xfId="6" applyFont="1" applyFill="1" applyBorder="1" applyAlignment="1">
      <alignment vertical="center" wrapText="1"/>
    </xf>
    <xf numFmtId="0" fontId="26" fillId="9" borderId="50" xfId="6" applyFont="1" applyFill="1" applyBorder="1" applyAlignment="1">
      <alignment vertical="center" wrapText="1"/>
    </xf>
    <xf numFmtId="0" fontId="26" fillId="9" borderId="45" xfId="6" applyFont="1" applyFill="1" applyBorder="1" applyAlignment="1">
      <alignment horizontal="center" vertical="center" wrapText="1"/>
    </xf>
    <xf numFmtId="0" fontId="26" fillId="9" borderId="50" xfId="6" applyFont="1" applyFill="1" applyBorder="1" applyAlignment="1">
      <alignment horizontal="center" vertical="center" wrapText="1"/>
    </xf>
    <xf numFmtId="0" fontId="26" fillId="9" borderId="45" xfId="6" applyFont="1" applyFill="1" applyBorder="1" applyAlignment="1">
      <alignment horizontal="left" vertical="center" wrapText="1"/>
    </xf>
    <xf numFmtId="0" fontId="26" fillId="9" borderId="50" xfId="6" applyFont="1" applyFill="1" applyBorder="1" applyAlignment="1">
      <alignment horizontal="left" vertical="center" wrapText="1"/>
    </xf>
    <xf numFmtId="0" fontId="26" fillId="9" borderId="46" xfId="6" applyFont="1" applyFill="1" applyBorder="1" applyAlignment="1">
      <alignment horizontal="center" vertical="center" wrapText="1"/>
    </xf>
    <xf numFmtId="0" fontId="26" fillId="9" borderId="51" xfId="6" applyFont="1" applyFill="1" applyBorder="1" applyAlignment="1">
      <alignment horizontal="center" vertical="center" wrapText="1"/>
    </xf>
    <xf numFmtId="0" fontId="18" fillId="7" borderId="43" xfId="6" applyFont="1" applyFill="1" applyBorder="1" applyAlignment="1">
      <alignment horizontal="center" vertical="center" wrapText="1"/>
    </xf>
    <xf numFmtId="0" fontId="18" fillId="7" borderId="41" xfId="6" applyFont="1" applyFill="1" applyBorder="1" applyAlignment="1">
      <alignment horizontal="center" vertical="center" wrapText="1"/>
    </xf>
    <xf numFmtId="0" fontId="18" fillId="7" borderId="42" xfId="6" applyFont="1" applyFill="1" applyBorder="1" applyAlignment="1">
      <alignment horizontal="center" vertical="center" wrapText="1"/>
    </xf>
    <xf numFmtId="0" fontId="23" fillId="14" borderId="43" xfId="6" applyFont="1" applyFill="1" applyBorder="1" applyAlignment="1">
      <alignment horizontal="center" vertical="center" wrapText="1"/>
    </xf>
    <xf numFmtId="0" fontId="23" fillId="14" borderId="41" xfId="6" applyFont="1" applyFill="1" applyBorder="1" applyAlignment="1">
      <alignment horizontal="center" vertical="center" wrapText="1"/>
    </xf>
    <xf numFmtId="0" fontId="18" fillId="14" borderId="43" xfId="6" applyFont="1" applyFill="1" applyBorder="1" applyAlignment="1">
      <alignment horizontal="center" vertical="center" wrapText="1"/>
    </xf>
    <xf numFmtId="0" fontId="18" fillId="14" borderId="41" xfId="6" applyFont="1" applyFill="1" applyBorder="1" applyAlignment="1">
      <alignment horizontal="center" vertical="center" wrapText="1"/>
    </xf>
    <xf numFmtId="0" fontId="18" fillId="14" borderId="42" xfId="6" applyFont="1" applyFill="1" applyBorder="1" applyAlignment="1">
      <alignment horizontal="center" vertical="center" wrapText="1"/>
    </xf>
    <xf numFmtId="0" fontId="26" fillId="14" borderId="44" xfId="6" applyFont="1" applyFill="1" applyBorder="1" applyAlignment="1">
      <alignment horizontal="left" vertical="center" wrapText="1"/>
    </xf>
    <xf numFmtId="0" fontId="26" fillId="14" borderId="45" xfId="6" applyFont="1" applyFill="1" applyBorder="1" applyAlignment="1">
      <alignment horizontal="left" vertical="center" wrapText="1"/>
    </xf>
    <xf numFmtId="0" fontId="26" fillId="14" borderId="46" xfId="6" applyFont="1" applyFill="1" applyBorder="1" applyAlignment="1">
      <alignment horizontal="left" vertical="center" wrapText="1"/>
    </xf>
    <xf numFmtId="0" fontId="23" fillId="15" borderId="43" xfId="6" applyFont="1" applyFill="1" applyBorder="1" applyAlignment="1">
      <alignment horizontal="center" vertical="center" wrapText="1"/>
    </xf>
    <xf numFmtId="0" fontId="23" fillId="15" borderId="41" xfId="6" applyFont="1" applyFill="1" applyBorder="1" applyAlignment="1">
      <alignment horizontal="center" vertical="center" wrapText="1"/>
    </xf>
    <xf numFmtId="0" fontId="18" fillId="15" borderId="43" xfId="6" applyFont="1" applyFill="1" applyBorder="1" applyAlignment="1">
      <alignment horizontal="center" vertical="center" wrapText="1"/>
    </xf>
    <xf numFmtId="0" fontId="18" fillId="15" borderId="41" xfId="6" applyFont="1" applyFill="1" applyBorder="1" applyAlignment="1">
      <alignment horizontal="center" vertical="center" wrapText="1"/>
    </xf>
    <xf numFmtId="0" fontId="18" fillId="15" borderId="42" xfId="6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10" fillId="4" borderId="2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4" borderId="29" xfId="0" applyFont="1" applyFill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6" fillId="3" borderId="28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49" fontId="15" fillId="0" borderId="3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/>
    </xf>
    <xf numFmtId="49" fontId="7" fillId="0" borderId="19" xfId="0" applyNumberFormat="1" applyFont="1" applyBorder="1" applyAlignment="1">
      <alignment horizontal="center" vertical="center"/>
    </xf>
    <xf numFmtId="0" fontId="10" fillId="4" borderId="13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10" fillId="4" borderId="38" xfId="0" applyFont="1" applyFill="1" applyBorder="1" applyAlignment="1">
      <alignment horizontal="center" vertical="center" wrapText="1"/>
    </xf>
    <xf numFmtId="0" fontId="10" fillId="4" borderId="36" xfId="0" applyFont="1" applyFill="1" applyBorder="1" applyAlignment="1">
      <alignment horizontal="center" vertical="center" wrapText="1"/>
    </xf>
    <xf numFmtId="0" fontId="10" fillId="4" borderId="26" xfId="0" applyFont="1" applyFill="1" applyBorder="1" applyAlignment="1">
      <alignment horizontal="center" vertical="center" wrapText="1"/>
    </xf>
    <xf numFmtId="0" fontId="10" fillId="4" borderId="39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4" borderId="35" xfId="0" applyFont="1" applyFill="1" applyBorder="1" applyAlignment="1">
      <alignment horizontal="center" vertical="center" wrapText="1"/>
    </xf>
    <xf numFmtId="0" fontId="8" fillId="4" borderId="40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2" fontId="9" fillId="0" borderId="3" xfId="0" applyNumberFormat="1" applyFont="1" applyBorder="1" applyAlignment="1">
      <alignment horizontal="center" vertical="center" wrapText="1"/>
    </xf>
    <xf numFmtId="2" fontId="7" fillId="0" borderId="3" xfId="0" applyNumberFormat="1" applyFont="1" applyBorder="1" applyAlignment="1">
      <alignment horizontal="center" vertical="center"/>
    </xf>
    <xf numFmtId="2" fontId="7" fillId="0" borderId="19" xfId="0" applyNumberFormat="1" applyFont="1" applyBorder="1" applyAlignment="1">
      <alignment horizontal="center" vertical="center"/>
    </xf>
  </cellXfs>
  <cellStyles count="14">
    <cellStyle name="Hipervínculo" xfId="9" builtinId="8"/>
    <cellStyle name="Millares" xfId="1" builtinId="3"/>
    <cellStyle name="Millares 2" xfId="4" xr:uid="{00000000-0005-0000-0000-000001000000}"/>
    <cellStyle name="Millares 2 2" xfId="5" xr:uid="{00000000-0005-0000-0000-000002000000}"/>
    <cellStyle name="Millares 2 2 2" xfId="8" xr:uid="{AD81F020-6FB4-4FD9-AA5A-1984D1611200}"/>
    <cellStyle name="Millares 2 3" xfId="10" xr:uid="{1B198067-41F0-4802-A7E4-1CB7877AE7B5}"/>
    <cellStyle name="Millares 3" xfId="12" xr:uid="{7D64F753-5E68-4191-824B-4C7F94CC3E25}"/>
    <cellStyle name="Normal" xfId="0" builtinId="0"/>
    <cellStyle name="Normal 2" xfId="3" xr:uid="{00000000-0005-0000-0000-000004000000}"/>
    <cellStyle name="Normal 2 2" xfId="6" xr:uid="{E1E51CC4-A5C1-4223-A3D9-2211CE162426}"/>
    <cellStyle name="Normal 3" xfId="7" xr:uid="{374E6017-3967-4217-8B44-AE5FCB156B8A}"/>
    <cellStyle name="Normal 4" xfId="11" xr:uid="{FFEEE910-B271-4439-AC83-B25D4F3454C9}"/>
    <cellStyle name="Normal 5" xfId="13" xr:uid="{27E1E10D-E4D5-4D28-9744-16EBF2F97893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385822</xdr:colOff>
      <xdr:row>0</xdr:row>
      <xdr:rowOff>57876</xdr:rowOff>
    </xdr:from>
    <xdr:to>
      <xdr:col>1</xdr:col>
      <xdr:colOff>1187449</xdr:colOff>
      <xdr:row>0</xdr:row>
      <xdr:rowOff>482281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DF79E84-4306-4C31-8866-79EC2C779A32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8272" y="57876"/>
          <a:ext cx="801627" cy="4244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gadp@sangerardo.gob.ec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0976F-EE30-4A92-8FF4-57163CA63BB3}">
  <dimension ref="A2:AI103"/>
  <sheetViews>
    <sheetView zoomScale="83" zoomScaleNormal="80" workbookViewId="0">
      <pane ySplit="3" topLeftCell="A4" activePane="bottomLeft" state="frozen"/>
      <selection pane="bottomLeft" activeCell="AF78" sqref="AF78"/>
    </sheetView>
  </sheetViews>
  <sheetFormatPr baseColWidth="10" defaultRowHeight="12.75" x14ac:dyDescent="0.2"/>
  <cols>
    <col min="1" max="1" width="11.42578125" style="162"/>
    <col min="2" max="2" width="48.42578125" style="162" customWidth="1"/>
    <col min="3" max="3" width="13.28515625" style="163" customWidth="1"/>
    <col min="4" max="4" width="12.5703125" style="162" customWidth="1"/>
    <col min="5" max="9" width="11.42578125" style="162"/>
    <col min="10" max="11" width="11.42578125" style="163"/>
    <col min="12" max="12" width="10.42578125" style="163" customWidth="1"/>
    <col min="13" max="14" width="11.42578125" style="162"/>
    <col min="15" max="27" width="11.42578125" style="163"/>
    <col min="28" max="30" width="11.42578125" style="162"/>
    <col min="31" max="31" width="14.85546875" style="162" customWidth="1"/>
    <col min="32" max="258" width="11.42578125" style="162"/>
    <col min="259" max="259" width="48.42578125" style="162" customWidth="1"/>
    <col min="260" max="260" width="13.28515625" style="162" customWidth="1"/>
    <col min="261" max="261" width="12.5703125" style="162" customWidth="1"/>
    <col min="262" max="268" width="11.42578125" style="162"/>
    <col min="269" max="269" width="10.42578125" style="162" customWidth="1"/>
    <col min="270" max="286" width="11.42578125" style="162"/>
    <col min="287" max="287" width="14.85546875" style="162" customWidth="1"/>
    <col min="288" max="514" width="11.42578125" style="162"/>
    <col min="515" max="515" width="48.42578125" style="162" customWidth="1"/>
    <col min="516" max="516" width="13.28515625" style="162" customWidth="1"/>
    <col min="517" max="517" width="12.5703125" style="162" customWidth="1"/>
    <col min="518" max="524" width="11.42578125" style="162"/>
    <col min="525" max="525" width="10.42578125" style="162" customWidth="1"/>
    <col min="526" max="542" width="11.42578125" style="162"/>
    <col min="543" max="543" width="14.85546875" style="162" customWidth="1"/>
    <col min="544" max="770" width="11.42578125" style="162"/>
    <col min="771" max="771" width="48.42578125" style="162" customWidth="1"/>
    <col min="772" max="772" width="13.28515625" style="162" customWidth="1"/>
    <col min="773" max="773" width="12.5703125" style="162" customWidth="1"/>
    <col min="774" max="780" width="11.42578125" style="162"/>
    <col min="781" max="781" width="10.42578125" style="162" customWidth="1"/>
    <col min="782" max="798" width="11.42578125" style="162"/>
    <col min="799" max="799" width="14.85546875" style="162" customWidth="1"/>
    <col min="800" max="1026" width="11.42578125" style="162"/>
    <col min="1027" max="1027" width="48.42578125" style="162" customWidth="1"/>
    <col min="1028" max="1028" width="13.28515625" style="162" customWidth="1"/>
    <col min="1029" max="1029" width="12.5703125" style="162" customWidth="1"/>
    <col min="1030" max="1036" width="11.42578125" style="162"/>
    <col min="1037" max="1037" width="10.42578125" style="162" customWidth="1"/>
    <col min="1038" max="1054" width="11.42578125" style="162"/>
    <col min="1055" max="1055" width="14.85546875" style="162" customWidth="1"/>
    <col min="1056" max="1282" width="11.42578125" style="162"/>
    <col min="1283" max="1283" width="48.42578125" style="162" customWidth="1"/>
    <col min="1284" max="1284" width="13.28515625" style="162" customWidth="1"/>
    <col min="1285" max="1285" width="12.5703125" style="162" customWidth="1"/>
    <col min="1286" max="1292" width="11.42578125" style="162"/>
    <col min="1293" max="1293" width="10.42578125" style="162" customWidth="1"/>
    <col min="1294" max="1310" width="11.42578125" style="162"/>
    <col min="1311" max="1311" width="14.85546875" style="162" customWidth="1"/>
    <col min="1312" max="1538" width="11.42578125" style="162"/>
    <col min="1539" max="1539" width="48.42578125" style="162" customWidth="1"/>
    <col min="1540" max="1540" width="13.28515625" style="162" customWidth="1"/>
    <col min="1541" max="1541" width="12.5703125" style="162" customWidth="1"/>
    <col min="1542" max="1548" width="11.42578125" style="162"/>
    <col min="1549" max="1549" width="10.42578125" style="162" customWidth="1"/>
    <col min="1550" max="1566" width="11.42578125" style="162"/>
    <col min="1567" max="1567" width="14.85546875" style="162" customWidth="1"/>
    <col min="1568" max="1794" width="11.42578125" style="162"/>
    <col min="1795" max="1795" width="48.42578125" style="162" customWidth="1"/>
    <col min="1796" max="1796" width="13.28515625" style="162" customWidth="1"/>
    <col min="1797" max="1797" width="12.5703125" style="162" customWidth="1"/>
    <col min="1798" max="1804" width="11.42578125" style="162"/>
    <col min="1805" max="1805" width="10.42578125" style="162" customWidth="1"/>
    <col min="1806" max="1822" width="11.42578125" style="162"/>
    <col min="1823" max="1823" width="14.85546875" style="162" customWidth="1"/>
    <col min="1824" max="2050" width="11.42578125" style="162"/>
    <col min="2051" max="2051" width="48.42578125" style="162" customWidth="1"/>
    <col min="2052" max="2052" width="13.28515625" style="162" customWidth="1"/>
    <col min="2053" max="2053" width="12.5703125" style="162" customWidth="1"/>
    <col min="2054" max="2060" width="11.42578125" style="162"/>
    <col min="2061" max="2061" width="10.42578125" style="162" customWidth="1"/>
    <col min="2062" max="2078" width="11.42578125" style="162"/>
    <col min="2079" max="2079" width="14.85546875" style="162" customWidth="1"/>
    <col min="2080" max="2306" width="11.42578125" style="162"/>
    <col min="2307" max="2307" width="48.42578125" style="162" customWidth="1"/>
    <col min="2308" max="2308" width="13.28515625" style="162" customWidth="1"/>
    <col min="2309" max="2309" width="12.5703125" style="162" customWidth="1"/>
    <col min="2310" max="2316" width="11.42578125" style="162"/>
    <col min="2317" max="2317" width="10.42578125" style="162" customWidth="1"/>
    <col min="2318" max="2334" width="11.42578125" style="162"/>
    <col min="2335" max="2335" width="14.85546875" style="162" customWidth="1"/>
    <col min="2336" max="2562" width="11.42578125" style="162"/>
    <col min="2563" max="2563" width="48.42578125" style="162" customWidth="1"/>
    <col min="2564" max="2564" width="13.28515625" style="162" customWidth="1"/>
    <col min="2565" max="2565" width="12.5703125" style="162" customWidth="1"/>
    <col min="2566" max="2572" width="11.42578125" style="162"/>
    <col min="2573" max="2573" width="10.42578125" style="162" customWidth="1"/>
    <col min="2574" max="2590" width="11.42578125" style="162"/>
    <col min="2591" max="2591" width="14.85546875" style="162" customWidth="1"/>
    <col min="2592" max="2818" width="11.42578125" style="162"/>
    <col min="2819" max="2819" width="48.42578125" style="162" customWidth="1"/>
    <col min="2820" max="2820" width="13.28515625" style="162" customWidth="1"/>
    <col min="2821" max="2821" width="12.5703125" style="162" customWidth="1"/>
    <col min="2822" max="2828" width="11.42578125" style="162"/>
    <col min="2829" max="2829" width="10.42578125" style="162" customWidth="1"/>
    <col min="2830" max="2846" width="11.42578125" style="162"/>
    <col min="2847" max="2847" width="14.85546875" style="162" customWidth="1"/>
    <col min="2848" max="3074" width="11.42578125" style="162"/>
    <col min="3075" max="3075" width="48.42578125" style="162" customWidth="1"/>
    <col min="3076" max="3076" width="13.28515625" style="162" customWidth="1"/>
    <col min="3077" max="3077" width="12.5703125" style="162" customWidth="1"/>
    <col min="3078" max="3084" width="11.42578125" style="162"/>
    <col min="3085" max="3085" width="10.42578125" style="162" customWidth="1"/>
    <col min="3086" max="3102" width="11.42578125" style="162"/>
    <col min="3103" max="3103" width="14.85546875" style="162" customWidth="1"/>
    <col min="3104" max="3330" width="11.42578125" style="162"/>
    <col min="3331" max="3331" width="48.42578125" style="162" customWidth="1"/>
    <col min="3332" max="3332" width="13.28515625" style="162" customWidth="1"/>
    <col min="3333" max="3333" width="12.5703125" style="162" customWidth="1"/>
    <col min="3334" max="3340" width="11.42578125" style="162"/>
    <col min="3341" max="3341" width="10.42578125" style="162" customWidth="1"/>
    <col min="3342" max="3358" width="11.42578125" style="162"/>
    <col min="3359" max="3359" width="14.85546875" style="162" customWidth="1"/>
    <col min="3360" max="3586" width="11.42578125" style="162"/>
    <col min="3587" max="3587" width="48.42578125" style="162" customWidth="1"/>
    <col min="3588" max="3588" width="13.28515625" style="162" customWidth="1"/>
    <col min="3589" max="3589" width="12.5703125" style="162" customWidth="1"/>
    <col min="3590" max="3596" width="11.42578125" style="162"/>
    <col min="3597" max="3597" width="10.42578125" style="162" customWidth="1"/>
    <col min="3598" max="3614" width="11.42578125" style="162"/>
    <col min="3615" max="3615" width="14.85546875" style="162" customWidth="1"/>
    <col min="3616" max="3842" width="11.42578125" style="162"/>
    <col min="3843" max="3843" width="48.42578125" style="162" customWidth="1"/>
    <col min="3844" max="3844" width="13.28515625" style="162" customWidth="1"/>
    <col min="3845" max="3845" width="12.5703125" style="162" customWidth="1"/>
    <col min="3846" max="3852" width="11.42578125" style="162"/>
    <col min="3853" max="3853" width="10.42578125" style="162" customWidth="1"/>
    <col min="3854" max="3870" width="11.42578125" style="162"/>
    <col min="3871" max="3871" width="14.85546875" style="162" customWidth="1"/>
    <col min="3872" max="4098" width="11.42578125" style="162"/>
    <col min="4099" max="4099" width="48.42578125" style="162" customWidth="1"/>
    <col min="4100" max="4100" width="13.28515625" style="162" customWidth="1"/>
    <col min="4101" max="4101" width="12.5703125" style="162" customWidth="1"/>
    <col min="4102" max="4108" width="11.42578125" style="162"/>
    <col min="4109" max="4109" width="10.42578125" style="162" customWidth="1"/>
    <col min="4110" max="4126" width="11.42578125" style="162"/>
    <col min="4127" max="4127" width="14.85546875" style="162" customWidth="1"/>
    <col min="4128" max="4354" width="11.42578125" style="162"/>
    <col min="4355" max="4355" width="48.42578125" style="162" customWidth="1"/>
    <col min="4356" max="4356" width="13.28515625" style="162" customWidth="1"/>
    <col min="4357" max="4357" width="12.5703125" style="162" customWidth="1"/>
    <col min="4358" max="4364" width="11.42578125" style="162"/>
    <col min="4365" max="4365" width="10.42578125" style="162" customWidth="1"/>
    <col min="4366" max="4382" width="11.42578125" style="162"/>
    <col min="4383" max="4383" width="14.85546875" style="162" customWidth="1"/>
    <col min="4384" max="4610" width="11.42578125" style="162"/>
    <col min="4611" max="4611" width="48.42578125" style="162" customWidth="1"/>
    <col min="4612" max="4612" width="13.28515625" style="162" customWidth="1"/>
    <col min="4613" max="4613" width="12.5703125" style="162" customWidth="1"/>
    <col min="4614" max="4620" width="11.42578125" style="162"/>
    <col min="4621" max="4621" width="10.42578125" style="162" customWidth="1"/>
    <col min="4622" max="4638" width="11.42578125" style="162"/>
    <col min="4639" max="4639" width="14.85546875" style="162" customWidth="1"/>
    <col min="4640" max="4866" width="11.42578125" style="162"/>
    <col min="4867" max="4867" width="48.42578125" style="162" customWidth="1"/>
    <col min="4868" max="4868" width="13.28515625" style="162" customWidth="1"/>
    <col min="4869" max="4869" width="12.5703125" style="162" customWidth="1"/>
    <col min="4870" max="4876" width="11.42578125" style="162"/>
    <col min="4877" max="4877" width="10.42578125" style="162" customWidth="1"/>
    <col min="4878" max="4894" width="11.42578125" style="162"/>
    <col min="4895" max="4895" width="14.85546875" style="162" customWidth="1"/>
    <col min="4896" max="5122" width="11.42578125" style="162"/>
    <col min="5123" max="5123" width="48.42578125" style="162" customWidth="1"/>
    <col min="5124" max="5124" width="13.28515625" style="162" customWidth="1"/>
    <col min="5125" max="5125" width="12.5703125" style="162" customWidth="1"/>
    <col min="5126" max="5132" width="11.42578125" style="162"/>
    <col min="5133" max="5133" width="10.42578125" style="162" customWidth="1"/>
    <col min="5134" max="5150" width="11.42578125" style="162"/>
    <col min="5151" max="5151" width="14.85546875" style="162" customWidth="1"/>
    <col min="5152" max="5378" width="11.42578125" style="162"/>
    <col min="5379" max="5379" width="48.42578125" style="162" customWidth="1"/>
    <col min="5380" max="5380" width="13.28515625" style="162" customWidth="1"/>
    <col min="5381" max="5381" width="12.5703125" style="162" customWidth="1"/>
    <col min="5382" max="5388" width="11.42578125" style="162"/>
    <col min="5389" max="5389" width="10.42578125" style="162" customWidth="1"/>
    <col min="5390" max="5406" width="11.42578125" style="162"/>
    <col min="5407" max="5407" width="14.85546875" style="162" customWidth="1"/>
    <col min="5408" max="5634" width="11.42578125" style="162"/>
    <col min="5635" max="5635" width="48.42578125" style="162" customWidth="1"/>
    <col min="5636" max="5636" width="13.28515625" style="162" customWidth="1"/>
    <col min="5637" max="5637" width="12.5703125" style="162" customWidth="1"/>
    <col min="5638" max="5644" width="11.42578125" style="162"/>
    <col min="5645" max="5645" width="10.42578125" style="162" customWidth="1"/>
    <col min="5646" max="5662" width="11.42578125" style="162"/>
    <col min="5663" max="5663" width="14.85546875" style="162" customWidth="1"/>
    <col min="5664" max="5890" width="11.42578125" style="162"/>
    <col min="5891" max="5891" width="48.42578125" style="162" customWidth="1"/>
    <col min="5892" max="5892" width="13.28515625" style="162" customWidth="1"/>
    <col min="5893" max="5893" width="12.5703125" style="162" customWidth="1"/>
    <col min="5894" max="5900" width="11.42578125" style="162"/>
    <col min="5901" max="5901" width="10.42578125" style="162" customWidth="1"/>
    <col min="5902" max="5918" width="11.42578125" style="162"/>
    <col min="5919" max="5919" width="14.85546875" style="162" customWidth="1"/>
    <col min="5920" max="6146" width="11.42578125" style="162"/>
    <col min="6147" max="6147" width="48.42578125" style="162" customWidth="1"/>
    <col min="6148" max="6148" width="13.28515625" style="162" customWidth="1"/>
    <col min="6149" max="6149" width="12.5703125" style="162" customWidth="1"/>
    <col min="6150" max="6156" width="11.42578125" style="162"/>
    <col min="6157" max="6157" width="10.42578125" style="162" customWidth="1"/>
    <col min="6158" max="6174" width="11.42578125" style="162"/>
    <col min="6175" max="6175" width="14.85546875" style="162" customWidth="1"/>
    <col min="6176" max="6402" width="11.42578125" style="162"/>
    <col min="6403" max="6403" width="48.42578125" style="162" customWidth="1"/>
    <col min="6404" max="6404" width="13.28515625" style="162" customWidth="1"/>
    <col min="6405" max="6405" width="12.5703125" style="162" customWidth="1"/>
    <col min="6406" max="6412" width="11.42578125" style="162"/>
    <col min="6413" max="6413" width="10.42578125" style="162" customWidth="1"/>
    <col min="6414" max="6430" width="11.42578125" style="162"/>
    <col min="6431" max="6431" width="14.85546875" style="162" customWidth="1"/>
    <col min="6432" max="6658" width="11.42578125" style="162"/>
    <col min="6659" max="6659" width="48.42578125" style="162" customWidth="1"/>
    <col min="6660" max="6660" width="13.28515625" style="162" customWidth="1"/>
    <col min="6661" max="6661" width="12.5703125" style="162" customWidth="1"/>
    <col min="6662" max="6668" width="11.42578125" style="162"/>
    <col min="6669" max="6669" width="10.42578125" style="162" customWidth="1"/>
    <col min="6670" max="6686" width="11.42578125" style="162"/>
    <col min="6687" max="6687" width="14.85546875" style="162" customWidth="1"/>
    <col min="6688" max="6914" width="11.42578125" style="162"/>
    <col min="6915" max="6915" width="48.42578125" style="162" customWidth="1"/>
    <col min="6916" max="6916" width="13.28515625" style="162" customWidth="1"/>
    <col min="6917" max="6917" width="12.5703125" style="162" customWidth="1"/>
    <col min="6918" max="6924" width="11.42578125" style="162"/>
    <col min="6925" max="6925" width="10.42578125" style="162" customWidth="1"/>
    <col min="6926" max="6942" width="11.42578125" style="162"/>
    <col min="6943" max="6943" width="14.85546875" style="162" customWidth="1"/>
    <col min="6944" max="7170" width="11.42578125" style="162"/>
    <col min="7171" max="7171" width="48.42578125" style="162" customWidth="1"/>
    <col min="7172" max="7172" width="13.28515625" style="162" customWidth="1"/>
    <col min="7173" max="7173" width="12.5703125" style="162" customWidth="1"/>
    <col min="7174" max="7180" width="11.42578125" style="162"/>
    <col min="7181" max="7181" width="10.42578125" style="162" customWidth="1"/>
    <col min="7182" max="7198" width="11.42578125" style="162"/>
    <col min="7199" max="7199" width="14.85546875" style="162" customWidth="1"/>
    <col min="7200" max="7426" width="11.42578125" style="162"/>
    <col min="7427" max="7427" width="48.42578125" style="162" customWidth="1"/>
    <col min="7428" max="7428" width="13.28515625" style="162" customWidth="1"/>
    <col min="7429" max="7429" width="12.5703125" style="162" customWidth="1"/>
    <col min="7430" max="7436" width="11.42578125" style="162"/>
    <col min="7437" max="7437" width="10.42578125" style="162" customWidth="1"/>
    <col min="7438" max="7454" width="11.42578125" style="162"/>
    <col min="7455" max="7455" width="14.85546875" style="162" customWidth="1"/>
    <col min="7456" max="7682" width="11.42578125" style="162"/>
    <col min="7683" max="7683" width="48.42578125" style="162" customWidth="1"/>
    <col min="7684" max="7684" width="13.28515625" style="162" customWidth="1"/>
    <col min="7685" max="7685" width="12.5703125" style="162" customWidth="1"/>
    <col min="7686" max="7692" width="11.42578125" style="162"/>
    <col min="7693" max="7693" width="10.42578125" style="162" customWidth="1"/>
    <col min="7694" max="7710" width="11.42578125" style="162"/>
    <col min="7711" max="7711" width="14.85546875" style="162" customWidth="1"/>
    <col min="7712" max="7938" width="11.42578125" style="162"/>
    <col min="7939" max="7939" width="48.42578125" style="162" customWidth="1"/>
    <col min="7940" max="7940" width="13.28515625" style="162" customWidth="1"/>
    <col min="7941" max="7941" width="12.5703125" style="162" customWidth="1"/>
    <col min="7942" max="7948" width="11.42578125" style="162"/>
    <col min="7949" max="7949" width="10.42578125" style="162" customWidth="1"/>
    <col min="7950" max="7966" width="11.42578125" style="162"/>
    <col min="7967" max="7967" width="14.85546875" style="162" customWidth="1"/>
    <col min="7968" max="8194" width="11.42578125" style="162"/>
    <col min="8195" max="8195" width="48.42578125" style="162" customWidth="1"/>
    <col min="8196" max="8196" width="13.28515625" style="162" customWidth="1"/>
    <col min="8197" max="8197" width="12.5703125" style="162" customWidth="1"/>
    <col min="8198" max="8204" width="11.42578125" style="162"/>
    <col min="8205" max="8205" width="10.42578125" style="162" customWidth="1"/>
    <col min="8206" max="8222" width="11.42578125" style="162"/>
    <col min="8223" max="8223" width="14.85546875" style="162" customWidth="1"/>
    <col min="8224" max="8450" width="11.42578125" style="162"/>
    <col min="8451" max="8451" width="48.42578125" style="162" customWidth="1"/>
    <col min="8452" max="8452" width="13.28515625" style="162" customWidth="1"/>
    <col min="8453" max="8453" width="12.5703125" style="162" customWidth="1"/>
    <col min="8454" max="8460" width="11.42578125" style="162"/>
    <col min="8461" max="8461" width="10.42578125" style="162" customWidth="1"/>
    <col min="8462" max="8478" width="11.42578125" style="162"/>
    <col min="8479" max="8479" width="14.85546875" style="162" customWidth="1"/>
    <col min="8480" max="8706" width="11.42578125" style="162"/>
    <col min="8707" max="8707" width="48.42578125" style="162" customWidth="1"/>
    <col min="8708" max="8708" width="13.28515625" style="162" customWidth="1"/>
    <col min="8709" max="8709" width="12.5703125" style="162" customWidth="1"/>
    <col min="8710" max="8716" width="11.42578125" style="162"/>
    <col min="8717" max="8717" width="10.42578125" style="162" customWidth="1"/>
    <col min="8718" max="8734" width="11.42578125" style="162"/>
    <col min="8735" max="8735" width="14.85546875" style="162" customWidth="1"/>
    <col min="8736" max="8962" width="11.42578125" style="162"/>
    <col min="8963" max="8963" width="48.42578125" style="162" customWidth="1"/>
    <col min="8964" max="8964" width="13.28515625" style="162" customWidth="1"/>
    <col min="8965" max="8965" width="12.5703125" style="162" customWidth="1"/>
    <col min="8966" max="8972" width="11.42578125" style="162"/>
    <col min="8973" max="8973" width="10.42578125" style="162" customWidth="1"/>
    <col min="8974" max="8990" width="11.42578125" style="162"/>
    <col min="8991" max="8991" width="14.85546875" style="162" customWidth="1"/>
    <col min="8992" max="9218" width="11.42578125" style="162"/>
    <col min="9219" max="9219" width="48.42578125" style="162" customWidth="1"/>
    <col min="9220" max="9220" width="13.28515625" style="162" customWidth="1"/>
    <col min="9221" max="9221" width="12.5703125" style="162" customWidth="1"/>
    <col min="9222" max="9228" width="11.42578125" style="162"/>
    <col min="9229" max="9229" width="10.42578125" style="162" customWidth="1"/>
    <col min="9230" max="9246" width="11.42578125" style="162"/>
    <col min="9247" max="9247" width="14.85546875" style="162" customWidth="1"/>
    <col min="9248" max="9474" width="11.42578125" style="162"/>
    <col min="9475" max="9475" width="48.42578125" style="162" customWidth="1"/>
    <col min="9476" max="9476" width="13.28515625" style="162" customWidth="1"/>
    <col min="9477" max="9477" width="12.5703125" style="162" customWidth="1"/>
    <col min="9478" max="9484" width="11.42578125" style="162"/>
    <col min="9485" max="9485" width="10.42578125" style="162" customWidth="1"/>
    <col min="9486" max="9502" width="11.42578125" style="162"/>
    <col min="9503" max="9503" width="14.85546875" style="162" customWidth="1"/>
    <col min="9504" max="9730" width="11.42578125" style="162"/>
    <col min="9731" max="9731" width="48.42578125" style="162" customWidth="1"/>
    <col min="9732" max="9732" width="13.28515625" style="162" customWidth="1"/>
    <col min="9733" max="9733" width="12.5703125" style="162" customWidth="1"/>
    <col min="9734" max="9740" width="11.42578125" style="162"/>
    <col min="9741" max="9741" width="10.42578125" style="162" customWidth="1"/>
    <col min="9742" max="9758" width="11.42578125" style="162"/>
    <col min="9759" max="9759" width="14.85546875" style="162" customWidth="1"/>
    <col min="9760" max="9986" width="11.42578125" style="162"/>
    <col min="9987" max="9987" width="48.42578125" style="162" customWidth="1"/>
    <col min="9988" max="9988" width="13.28515625" style="162" customWidth="1"/>
    <col min="9989" max="9989" width="12.5703125" style="162" customWidth="1"/>
    <col min="9990" max="9996" width="11.42578125" style="162"/>
    <col min="9997" max="9997" width="10.42578125" style="162" customWidth="1"/>
    <col min="9998" max="10014" width="11.42578125" style="162"/>
    <col min="10015" max="10015" width="14.85546875" style="162" customWidth="1"/>
    <col min="10016" max="10242" width="11.42578125" style="162"/>
    <col min="10243" max="10243" width="48.42578125" style="162" customWidth="1"/>
    <col min="10244" max="10244" width="13.28515625" style="162" customWidth="1"/>
    <col min="10245" max="10245" width="12.5703125" style="162" customWidth="1"/>
    <col min="10246" max="10252" width="11.42578125" style="162"/>
    <col min="10253" max="10253" width="10.42578125" style="162" customWidth="1"/>
    <col min="10254" max="10270" width="11.42578125" style="162"/>
    <col min="10271" max="10271" width="14.85546875" style="162" customWidth="1"/>
    <col min="10272" max="10498" width="11.42578125" style="162"/>
    <col min="10499" max="10499" width="48.42578125" style="162" customWidth="1"/>
    <col min="10500" max="10500" width="13.28515625" style="162" customWidth="1"/>
    <col min="10501" max="10501" width="12.5703125" style="162" customWidth="1"/>
    <col min="10502" max="10508" width="11.42578125" style="162"/>
    <col min="10509" max="10509" width="10.42578125" style="162" customWidth="1"/>
    <col min="10510" max="10526" width="11.42578125" style="162"/>
    <col min="10527" max="10527" width="14.85546875" style="162" customWidth="1"/>
    <col min="10528" max="10754" width="11.42578125" style="162"/>
    <col min="10755" max="10755" width="48.42578125" style="162" customWidth="1"/>
    <col min="10756" max="10756" width="13.28515625" style="162" customWidth="1"/>
    <col min="10757" max="10757" width="12.5703125" style="162" customWidth="1"/>
    <col min="10758" max="10764" width="11.42578125" style="162"/>
    <col min="10765" max="10765" width="10.42578125" style="162" customWidth="1"/>
    <col min="10766" max="10782" width="11.42578125" style="162"/>
    <col min="10783" max="10783" width="14.85546875" style="162" customWidth="1"/>
    <col min="10784" max="11010" width="11.42578125" style="162"/>
    <col min="11011" max="11011" width="48.42578125" style="162" customWidth="1"/>
    <col min="11012" max="11012" width="13.28515625" style="162" customWidth="1"/>
    <col min="11013" max="11013" width="12.5703125" style="162" customWidth="1"/>
    <col min="11014" max="11020" width="11.42578125" style="162"/>
    <col min="11021" max="11021" width="10.42578125" style="162" customWidth="1"/>
    <col min="11022" max="11038" width="11.42578125" style="162"/>
    <col min="11039" max="11039" width="14.85546875" style="162" customWidth="1"/>
    <col min="11040" max="11266" width="11.42578125" style="162"/>
    <col min="11267" max="11267" width="48.42578125" style="162" customWidth="1"/>
    <col min="11268" max="11268" width="13.28515625" style="162" customWidth="1"/>
    <col min="11269" max="11269" width="12.5703125" style="162" customWidth="1"/>
    <col min="11270" max="11276" width="11.42578125" style="162"/>
    <col min="11277" max="11277" width="10.42578125" style="162" customWidth="1"/>
    <col min="11278" max="11294" width="11.42578125" style="162"/>
    <col min="11295" max="11295" width="14.85546875" style="162" customWidth="1"/>
    <col min="11296" max="11522" width="11.42578125" style="162"/>
    <col min="11523" max="11523" width="48.42578125" style="162" customWidth="1"/>
    <col min="11524" max="11524" width="13.28515625" style="162" customWidth="1"/>
    <col min="11525" max="11525" width="12.5703125" style="162" customWidth="1"/>
    <col min="11526" max="11532" width="11.42578125" style="162"/>
    <col min="11533" max="11533" width="10.42578125" style="162" customWidth="1"/>
    <col min="11534" max="11550" width="11.42578125" style="162"/>
    <col min="11551" max="11551" width="14.85546875" style="162" customWidth="1"/>
    <col min="11552" max="11778" width="11.42578125" style="162"/>
    <col min="11779" max="11779" width="48.42578125" style="162" customWidth="1"/>
    <col min="11780" max="11780" width="13.28515625" style="162" customWidth="1"/>
    <col min="11781" max="11781" width="12.5703125" style="162" customWidth="1"/>
    <col min="11782" max="11788" width="11.42578125" style="162"/>
    <col min="11789" max="11789" width="10.42578125" style="162" customWidth="1"/>
    <col min="11790" max="11806" width="11.42578125" style="162"/>
    <col min="11807" max="11807" width="14.85546875" style="162" customWidth="1"/>
    <col min="11808" max="12034" width="11.42578125" style="162"/>
    <col min="12035" max="12035" width="48.42578125" style="162" customWidth="1"/>
    <col min="12036" max="12036" width="13.28515625" style="162" customWidth="1"/>
    <col min="12037" max="12037" width="12.5703125" style="162" customWidth="1"/>
    <col min="12038" max="12044" width="11.42578125" style="162"/>
    <col min="12045" max="12045" width="10.42578125" style="162" customWidth="1"/>
    <col min="12046" max="12062" width="11.42578125" style="162"/>
    <col min="12063" max="12063" width="14.85546875" style="162" customWidth="1"/>
    <col min="12064" max="12290" width="11.42578125" style="162"/>
    <col min="12291" max="12291" width="48.42578125" style="162" customWidth="1"/>
    <col min="12292" max="12292" width="13.28515625" style="162" customWidth="1"/>
    <col min="12293" max="12293" width="12.5703125" style="162" customWidth="1"/>
    <col min="12294" max="12300" width="11.42578125" style="162"/>
    <col min="12301" max="12301" width="10.42578125" style="162" customWidth="1"/>
    <col min="12302" max="12318" width="11.42578125" style="162"/>
    <col min="12319" max="12319" width="14.85546875" style="162" customWidth="1"/>
    <col min="12320" max="12546" width="11.42578125" style="162"/>
    <col min="12547" max="12547" width="48.42578125" style="162" customWidth="1"/>
    <col min="12548" max="12548" width="13.28515625" style="162" customWidth="1"/>
    <col min="12549" max="12549" width="12.5703125" style="162" customWidth="1"/>
    <col min="12550" max="12556" width="11.42578125" style="162"/>
    <col min="12557" max="12557" width="10.42578125" style="162" customWidth="1"/>
    <col min="12558" max="12574" width="11.42578125" style="162"/>
    <col min="12575" max="12575" width="14.85546875" style="162" customWidth="1"/>
    <col min="12576" max="12802" width="11.42578125" style="162"/>
    <col min="12803" max="12803" width="48.42578125" style="162" customWidth="1"/>
    <col min="12804" max="12804" width="13.28515625" style="162" customWidth="1"/>
    <col min="12805" max="12805" width="12.5703125" style="162" customWidth="1"/>
    <col min="12806" max="12812" width="11.42578125" style="162"/>
    <col min="12813" max="12813" width="10.42578125" style="162" customWidth="1"/>
    <col min="12814" max="12830" width="11.42578125" style="162"/>
    <col min="12831" max="12831" width="14.85546875" style="162" customWidth="1"/>
    <col min="12832" max="13058" width="11.42578125" style="162"/>
    <col min="13059" max="13059" width="48.42578125" style="162" customWidth="1"/>
    <col min="13060" max="13060" width="13.28515625" style="162" customWidth="1"/>
    <col min="13061" max="13061" width="12.5703125" style="162" customWidth="1"/>
    <col min="13062" max="13068" width="11.42578125" style="162"/>
    <col min="13069" max="13069" width="10.42578125" style="162" customWidth="1"/>
    <col min="13070" max="13086" width="11.42578125" style="162"/>
    <col min="13087" max="13087" width="14.85546875" style="162" customWidth="1"/>
    <col min="13088" max="13314" width="11.42578125" style="162"/>
    <col min="13315" max="13315" width="48.42578125" style="162" customWidth="1"/>
    <col min="13316" max="13316" width="13.28515625" style="162" customWidth="1"/>
    <col min="13317" max="13317" width="12.5703125" style="162" customWidth="1"/>
    <col min="13318" max="13324" width="11.42578125" style="162"/>
    <col min="13325" max="13325" width="10.42578125" style="162" customWidth="1"/>
    <col min="13326" max="13342" width="11.42578125" style="162"/>
    <col min="13343" max="13343" width="14.85546875" style="162" customWidth="1"/>
    <col min="13344" max="13570" width="11.42578125" style="162"/>
    <col min="13571" max="13571" width="48.42578125" style="162" customWidth="1"/>
    <col min="13572" max="13572" width="13.28515625" style="162" customWidth="1"/>
    <col min="13573" max="13573" width="12.5703125" style="162" customWidth="1"/>
    <col min="13574" max="13580" width="11.42578125" style="162"/>
    <col min="13581" max="13581" width="10.42578125" style="162" customWidth="1"/>
    <col min="13582" max="13598" width="11.42578125" style="162"/>
    <col min="13599" max="13599" width="14.85546875" style="162" customWidth="1"/>
    <col min="13600" max="13826" width="11.42578125" style="162"/>
    <col min="13827" max="13827" width="48.42578125" style="162" customWidth="1"/>
    <col min="13828" max="13828" width="13.28515625" style="162" customWidth="1"/>
    <col min="13829" max="13829" width="12.5703125" style="162" customWidth="1"/>
    <col min="13830" max="13836" width="11.42578125" style="162"/>
    <col min="13837" max="13837" width="10.42578125" style="162" customWidth="1"/>
    <col min="13838" max="13854" width="11.42578125" style="162"/>
    <col min="13855" max="13855" width="14.85546875" style="162" customWidth="1"/>
    <col min="13856" max="14082" width="11.42578125" style="162"/>
    <col min="14083" max="14083" width="48.42578125" style="162" customWidth="1"/>
    <col min="14084" max="14084" width="13.28515625" style="162" customWidth="1"/>
    <col min="14085" max="14085" width="12.5703125" style="162" customWidth="1"/>
    <col min="14086" max="14092" width="11.42578125" style="162"/>
    <col min="14093" max="14093" width="10.42578125" style="162" customWidth="1"/>
    <col min="14094" max="14110" width="11.42578125" style="162"/>
    <col min="14111" max="14111" width="14.85546875" style="162" customWidth="1"/>
    <col min="14112" max="14338" width="11.42578125" style="162"/>
    <col min="14339" max="14339" width="48.42578125" style="162" customWidth="1"/>
    <col min="14340" max="14340" width="13.28515625" style="162" customWidth="1"/>
    <col min="14341" max="14341" width="12.5703125" style="162" customWidth="1"/>
    <col min="14342" max="14348" width="11.42578125" style="162"/>
    <col min="14349" max="14349" width="10.42578125" style="162" customWidth="1"/>
    <col min="14350" max="14366" width="11.42578125" style="162"/>
    <col min="14367" max="14367" width="14.85546875" style="162" customWidth="1"/>
    <col min="14368" max="14594" width="11.42578125" style="162"/>
    <col min="14595" max="14595" width="48.42578125" style="162" customWidth="1"/>
    <col min="14596" max="14596" width="13.28515625" style="162" customWidth="1"/>
    <col min="14597" max="14597" width="12.5703125" style="162" customWidth="1"/>
    <col min="14598" max="14604" width="11.42578125" style="162"/>
    <col min="14605" max="14605" width="10.42578125" style="162" customWidth="1"/>
    <col min="14606" max="14622" width="11.42578125" style="162"/>
    <col min="14623" max="14623" width="14.85546875" style="162" customWidth="1"/>
    <col min="14624" max="14850" width="11.42578125" style="162"/>
    <col min="14851" max="14851" width="48.42578125" style="162" customWidth="1"/>
    <col min="14852" max="14852" width="13.28515625" style="162" customWidth="1"/>
    <col min="14853" max="14853" width="12.5703125" style="162" customWidth="1"/>
    <col min="14854" max="14860" width="11.42578125" style="162"/>
    <col min="14861" max="14861" width="10.42578125" style="162" customWidth="1"/>
    <col min="14862" max="14878" width="11.42578125" style="162"/>
    <col min="14879" max="14879" width="14.85546875" style="162" customWidth="1"/>
    <col min="14880" max="15106" width="11.42578125" style="162"/>
    <col min="15107" max="15107" width="48.42578125" style="162" customWidth="1"/>
    <col min="15108" max="15108" width="13.28515625" style="162" customWidth="1"/>
    <col min="15109" max="15109" width="12.5703125" style="162" customWidth="1"/>
    <col min="15110" max="15116" width="11.42578125" style="162"/>
    <col min="15117" max="15117" width="10.42578125" style="162" customWidth="1"/>
    <col min="15118" max="15134" width="11.42578125" style="162"/>
    <col min="15135" max="15135" width="14.85546875" style="162" customWidth="1"/>
    <col min="15136" max="15362" width="11.42578125" style="162"/>
    <col min="15363" max="15363" width="48.42578125" style="162" customWidth="1"/>
    <col min="15364" max="15364" width="13.28515625" style="162" customWidth="1"/>
    <col min="15365" max="15365" width="12.5703125" style="162" customWidth="1"/>
    <col min="15366" max="15372" width="11.42578125" style="162"/>
    <col min="15373" max="15373" width="10.42578125" style="162" customWidth="1"/>
    <col min="15374" max="15390" width="11.42578125" style="162"/>
    <col min="15391" max="15391" width="14.85546875" style="162" customWidth="1"/>
    <col min="15392" max="15618" width="11.42578125" style="162"/>
    <col min="15619" max="15619" width="48.42578125" style="162" customWidth="1"/>
    <col min="15620" max="15620" width="13.28515625" style="162" customWidth="1"/>
    <col min="15621" max="15621" width="12.5703125" style="162" customWidth="1"/>
    <col min="15622" max="15628" width="11.42578125" style="162"/>
    <col min="15629" max="15629" width="10.42578125" style="162" customWidth="1"/>
    <col min="15630" max="15646" width="11.42578125" style="162"/>
    <col min="15647" max="15647" width="14.85546875" style="162" customWidth="1"/>
    <col min="15648" max="15874" width="11.42578125" style="162"/>
    <col min="15875" max="15875" width="48.42578125" style="162" customWidth="1"/>
    <col min="15876" max="15876" width="13.28515625" style="162" customWidth="1"/>
    <col min="15877" max="15877" width="12.5703125" style="162" customWidth="1"/>
    <col min="15878" max="15884" width="11.42578125" style="162"/>
    <col min="15885" max="15885" width="10.42578125" style="162" customWidth="1"/>
    <col min="15886" max="15902" width="11.42578125" style="162"/>
    <col min="15903" max="15903" width="14.85546875" style="162" customWidth="1"/>
    <col min="15904" max="16130" width="11.42578125" style="162"/>
    <col min="16131" max="16131" width="48.42578125" style="162" customWidth="1"/>
    <col min="16132" max="16132" width="13.28515625" style="162" customWidth="1"/>
    <col min="16133" max="16133" width="12.5703125" style="162" customWidth="1"/>
    <col min="16134" max="16140" width="11.42578125" style="162"/>
    <col min="16141" max="16141" width="10.42578125" style="162" customWidth="1"/>
    <col min="16142" max="16158" width="11.42578125" style="162"/>
    <col min="16159" max="16159" width="14.85546875" style="162" customWidth="1"/>
    <col min="16160" max="16384" width="11.42578125" style="162"/>
  </cols>
  <sheetData>
    <row r="2" spans="1:34" x14ac:dyDescent="0.2">
      <c r="J2" s="318" t="s">
        <v>63</v>
      </c>
      <c r="K2" s="318"/>
      <c r="L2" s="318"/>
      <c r="M2" s="318"/>
      <c r="N2" s="318"/>
      <c r="O2" s="319" t="s">
        <v>64</v>
      </c>
      <c r="P2" s="319"/>
      <c r="Q2" s="319"/>
      <c r="R2" s="319"/>
      <c r="S2" s="319"/>
      <c r="T2" s="320" t="s">
        <v>65</v>
      </c>
      <c r="U2" s="320"/>
      <c r="V2" s="320"/>
      <c r="W2" s="320"/>
      <c r="X2" s="320"/>
      <c r="Y2" s="321" t="s">
        <v>156</v>
      </c>
      <c r="Z2" s="321"/>
      <c r="AA2" s="321"/>
      <c r="AB2" s="321"/>
      <c r="AC2" s="321"/>
      <c r="AD2" s="277"/>
    </row>
    <row r="3" spans="1:34" ht="26.25" customHeight="1" x14ac:dyDescent="0.2">
      <c r="B3" s="164" t="s">
        <v>157</v>
      </c>
      <c r="C3" s="165" t="s">
        <v>158</v>
      </c>
      <c r="D3" s="317" t="s">
        <v>159</v>
      </c>
      <c r="E3" s="317"/>
      <c r="F3" s="166"/>
      <c r="G3" s="166"/>
      <c r="H3" s="167" t="s">
        <v>160</v>
      </c>
      <c r="I3" s="167"/>
      <c r="J3" s="168" t="s">
        <v>161</v>
      </c>
      <c r="K3" s="168" t="s">
        <v>19</v>
      </c>
      <c r="L3" s="168" t="s">
        <v>20</v>
      </c>
      <c r="M3" s="169" t="s">
        <v>162</v>
      </c>
      <c r="N3" s="169" t="s">
        <v>163</v>
      </c>
      <c r="O3" s="170" t="s">
        <v>161</v>
      </c>
      <c r="P3" s="170" t="s">
        <v>19</v>
      </c>
      <c r="Q3" s="170" t="s">
        <v>20</v>
      </c>
      <c r="R3" s="170" t="s">
        <v>162</v>
      </c>
      <c r="S3" s="170" t="s">
        <v>163</v>
      </c>
      <c r="T3" s="171" t="s">
        <v>161</v>
      </c>
      <c r="U3" s="171" t="s">
        <v>19</v>
      </c>
      <c r="V3" s="171" t="s">
        <v>20</v>
      </c>
      <c r="W3" s="171" t="s">
        <v>162</v>
      </c>
      <c r="X3" s="171" t="s">
        <v>163</v>
      </c>
      <c r="Y3" s="172" t="s">
        <v>161</v>
      </c>
      <c r="Z3" s="172" t="s">
        <v>19</v>
      </c>
      <c r="AA3" s="172" t="s">
        <v>20</v>
      </c>
      <c r="AB3" s="173" t="s">
        <v>162</v>
      </c>
      <c r="AC3" s="173" t="s">
        <v>163</v>
      </c>
      <c r="AD3" s="173" t="s">
        <v>198</v>
      </c>
      <c r="AE3" s="174" t="s">
        <v>164</v>
      </c>
      <c r="AF3" s="174" t="s">
        <v>165</v>
      </c>
      <c r="AG3" s="175" t="s">
        <v>162</v>
      </c>
      <c r="AH3" s="175" t="s">
        <v>163</v>
      </c>
    </row>
    <row r="4" spans="1:34" ht="12.75" customHeight="1" x14ac:dyDescent="0.2">
      <c r="B4" s="162" t="s">
        <v>166</v>
      </c>
      <c r="C4" s="176"/>
      <c r="D4" s="175"/>
      <c r="E4" s="175"/>
      <c r="F4" s="175"/>
      <c r="G4" s="175"/>
      <c r="H4" s="175"/>
      <c r="I4" s="175"/>
      <c r="J4" s="168"/>
      <c r="K4" s="168"/>
      <c r="L4" s="168"/>
      <c r="M4" s="169"/>
      <c r="N4" s="169"/>
      <c r="O4" s="177"/>
      <c r="P4" s="177"/>
      <c r="Q4" s="177"/>
      <c r="R4" s="177"/>
      <c r="S4" s="177"/>
      <c r="T4" s="178"/>
      <c r="U4" s="178"/>
      <c r="V4" s="178"/>
      <c r="W4" s="178"/>
      <c r="X4" s="178"/>
      <c r="Y4" s="179"/>
      <c r="Z4" s="179"/>
      <c r="AA4" s="179"/>
      <c r="AB4" s="180"/>
      <c r="AC4" s="180"/>
      <c r="AD4" s="180"/>
    </row>
    <row r="5" spans="1:34" s="181" customFormat="1" x14ac:dyDescent="0.2">
      <c r="A5" s="181">
        <v>71</v>
      </c>
      <c r="B5" s="181" t="s">
        <v>167</v>
      </c>
      <c r="C5" s="176"/>
      <c r="D5" s="175"/>
      <c r="E5" s="175"/>
      <c r="F5" s="175"/>
      <c r="G5" s="175"/>
      <c r="H5" s="175"/>
      <c r="I5" s="175"/>
      <c r="J5" s="182"/>
      <c r="K5" s="182"/>
      <c r="L5" s="182"/>
      <c r="M5" s="183"/>
      <c r="N5" s="183"/>
      <c r="O5" s="184"/>
      <c r="P5" s="184"/>
      <c r="Q5" s="184"/>
      <c r="R5" s="184"/>
      <c r="S5" s="184"/>
      <c r="T5" s="185"/>
      <c r="U5" s="185"/>
      <c r="V5" s="185"/>
      <c r="W5" s="185"/>
      <c r="X5" s="185"/>
      <c r="Y5" s="186"/>
      <c r="Z5" s="186"/>
      <c r="AA5" s="186"/>
      <c r="AB5" s="187"/>
      <c r="AC5" s="187"/>
      <c r="AD5" s="187"/>
    </row>
    <row r="6" spans="1:34" x14ac:dyDescent="0.2">
      <c r="A6" s="162" t="s">
        <v>168</v>
      </c>
      <c r="B6" s="162" t="s">
        <v>169</v>
      </c>
      <c r="C6" s="163">
        <v>5400</v>
      </c>
      <c r="E6" s="188"/>
      <c r="F6" s="188"/>
      <c r="G6" s="188"/>
      <c r="H6" s="188">
        <f t="shared" ref="H6:H11" si="0">+C6+D6</f>
        <v>5400</v>
      </c>
      <c r="I6" s="188">
        <f>+H6</f>
        <v>5400</v>
      </c>
      <c r="J6" s="189">
        <v>1350</v>
      </c>
      <c r="K6" s="189">
        <v>1350</v>
      </c>
      <c r="L6" s="189">
        <v>1273.57</v>
      </c>
      <c r="M6" s="190">
        <f t="shared" ref="M6:M11" si="1">+H6-J6</f>
        <v>4050</v>
      </c>
      <c r="N6" s="190">
        <f t="shared" ref="N6:N11" si="2">+H6-K6</f>
        <v>4050</v>
      </c>
      <c r="O6" s="177">
        <v>1350</v>
      </c>
      <c r="P6" s="177">
        <v>1350</v>
      </c>
      <c r="Q6" s="177">
        <v>942.52</v>
      </c>
      <c r="R6" s="177">
        <f>+M6-O6</f>
        <v>2700</v>
      </c>
      <c r="S6" s="177">
        <f>+N6-P6</f>
        <v>2700</v>
      </c>
      <c r="T6" s="178">
        <v>1350</v>
      </c>
      <c r="U6" s="178">
        <v>1350</v>
      </c>
      <c r="V6" s="178">
        <v>1748.48</v>
      </c>
      <c r="W6" s="178">
        <f t="shared" ref="W6:X11" si="3">+R6-T6</f>
        <v>1350</v>
      </c>
      <c r="X6" s="178">
        <f t="shared" si="3"/>
        <v>1350</v>
      </c>
      <c r="Y6" s="179">
        <v>1350</v>
      </c>
      <c r="Z6" s="179">
        <v>1350</v>
      </c>
      <c r="AA6" s="179">
        <v>1350.02</v>
      </c>
      <c r="AB6" s="191">
        <f t="shared" ref="AB6:AC11" si="4">+W6-Y6</f>
        <v>0</v>
      </c>
      <c r="AC6" s="191">
        <f t="shared" si="4"/>
        <v>0</v>
      </c>
      <c r="AD6" s="191">
        <f>+L6+Q6+V6+AA6</f>
        <v>5314.59</v>
      </c>
      <c r="AE6" s="188">
        <f>+J6+O6+T6+Y6</f>
        <v>5400</v>
      </c>
      <c r="AF6" s="188">
        <f t="shared" ref="AF6:AF11" si="5">+Z6+U6+P6+K6</f>
        <v>5400</v>
      </c>
      <c r="AG6" s="188">
        <f t="shared" ref="AG6:AG17" si="6">+H6-AE6</f>
        <v>0</v>
      </c>
      <c r="AH6" s="188">
        <f t="shared" ref="AH6:AH17" si="7">+H6-AF6</f>
        <v>0</v>
      </c>
    </row>
    <row r="7" spans="1:34" x14ac:dyDescent="0.2">
      <c r="A7" s="162" t="s">
        <v>170</v>
      </c>
      <c r="B7" s="162" t="s">
        <v>171</v>
      </c>
      <c r="C7" s="163">
        <v>450</v>
      </c>
      <c r="E7" s="188"/>
      <c r="F7" s="188"/>
      <c r="G7" s="188"/>
      <c r="H7" s="188">
        <f t="shared" si="0"/>
        <v>450</v>
      </c>
      <c r="I7" s="188">
        <f t="shared" ref="I7:I8" si="8">+H7</f>
        <v>450</v>
      </c>
      <c r="J7" s="189">
        <v>0</v>
      </c>
      <c r="K7" s="189">
        <v>0</v>
      </c>
      <c r="L7" s="189">
        <v>0</v>
      </c>
      <c r="M7" s="190">
        <f t="shared" si="1"/>
        <v>450</v>
      </c>
      <c r="N7" s="190">
        <f t="shared" si="2"/>
        <v>450</v>
      </c>
      <c r="O7" s="177">
        <v>0</v>
      </c>
      <c r="P7" s="177">
        <v>0</v>
      </c>
      <c r="Q7" s="177">
        <v>0</v>
      </c>
      <c r="R7" s="177">
        <f>+N7-O7</f>
        <v>450</v>
      </c>
      <c r="S7" s="177">
        <f>+N7-P7</f>
        <v>450</v>
      </c>
      <c r="T7" s="178">
        <v>0</v>
      </c>
      <c r="U7" s="178">
        <v>0</v>
      </c>
      <c r="V7" s="178">
        <v>0</v>
      </c>
      <c r="W7" s="178">
        <f t="shared" si="3"/>
        <v>450</v>
      </c>
      <c r="X7" s="178">
        <f t="shared" si="3"/>
        <v>450</v>
      </c>
      <c r="Y7" s="179">
        <v>447.92</v>
      </c>
      <c r="Z7" s="179">
        <v>447.92</v>
      </c>
      <c r="AA7" s="179">
        <v>447.92</v>
      </c>
      <c r="AB7" s="191">
        <f t="shared" si="4"/>
        <v>2.0799999999999841</v>
      </c>
      <c r="AC7" s="191">
        <f t="shared" si="4"/>
        <v>2.0799999999999841</v>
      </c>
      <c r="AD7" s="191">
        <f>+L7+Q7+V7+AA7</f>
        <v>447.92</v>
      </c>
      <c r="AE7" s="188">
        <f>+Y7+T7+O7+J7</f>
        <v>447.92</v>
      </c>
      <c r="AF7" s="188">
        <f t="shared" si="5"/>
        <v>447.92</v>
      </c>
      <c r="AG7" s="188">
        <f t="shared" si="6"/>
        <v>2.0799999999999841</v>
      </c>
      <c r="AH7" s="188">
        <f t="shared" si="7"/>
        <v>2.0799999999999841</v>
      </c>
    </row>
    <row r="8" spans="1:34" x14ac:dyDescent="0.2">
      <c r="A8" s="162" t="s">
        <v>172</v>
      </c>
      <c r="B8" s="162" t="s">
        <v>173</v>
      </c>
      <c r="C8" s="163">
        <v>450</v>
      </c>
      <c r="E8" s="188"/>
      <c r="F8" s="188"/>
      <c r="G8" s="188"/>
      <c r="H8" s="188">
        <f t="shared" si="0"/>
        <v>450</v>
      </c>
      <c r="I8" s="188">
        <f t="shared" si="8"/>
        <v>450</v>
      </c>
      <c r="J8" s="189">
        <v>0</v>
      </c>
      <c r="K8" s="189">
        <v>0</v>
      </c>
      <c r="L8" s="189">
        <v>0</v>
      </c>
      <c r="M8" s="190">
        <f t="shared" si="1"/>
        <v>450</v>
      </c>
      <c r="N8" s="190">
        <f t="shared" si="2"/>
        <v>450</v>
      </c>
      <c r="O8" s="177">
        <v>0</v>
      </c>
      <c r="P8" s="177">
        <v>0</v>
      </c>
      <c r="Q8" s="177">
        <v>0</v>
      </c>
      <c r="R8" s="177">
        <f>+N8-O8</f>
        <v>450</v>
      </c>
      <c r="S8" s="177">
        <f>+N8-P8</f>
        <v>450</v>
      </c>
      <c r="T8" s="178">
        <v>450</v>
      </c>
      <c r="U8" s="178">
        <v>450</v>
      </c>
      <c r="V8" s="178">
        <v>450</v>
      </c>
      <c r="W8" s="178">
        <f t="shared" si="3"/>
        <v>0</v>
      </c>
      <c r="X8" s="178">
        <f t="shared" si="3"/>
        <v>0</v>
      </c>
      <c r="Y8" s="179">
        <v>0</v>
      </c>
      <c r="Z8" s="179">
        <v>0</v>
      </c>
      <c r="AA8" s="179">
        <v>0</v>
      </c>
      <c r="AB8" s="191">
        <f t="shared" si="4"/>
        <v>0</v>
      </c>
      <c r="AC8" s="191">
        <f t="shared" si="4"/>
        <v>0</v>
      </c>
      <c r="AD8" s="191">
        <f>+L8+Q8+V8+AA8</f>
        <v>450</v>
      </c>
      <c r="AE8" s="188">
        <f>+Y8+T8+O8+J8</f>
        <v>450</v>
      </c>
      <c r="AF8" s="188">
        <f t="shared" si="5"/>
        <v>450</v>
      </c>
      <c r="AG8" s="188">
        <f t="shared" si="6"/>
        <v>0</v>
      </c>
      <c r="AH8" s="188">
        <f t="shared" si="7"/>
        <v>0</v>
      </c>
    </row>
    <row r="9" spans="1:34" x14ac:dyDescent="0.2">
      <c r="A9" s="162" t="s">
        <v>174</v>
      </c>
      <c r="B9" s="162" t="s">
        <v>175</v>
      </c>
      <c r="C9" s="163">
        <v>602.1</v>
      </c>
      <c r="D9" s="180">
        <v>80</v>
      </c>
      <c r="E9" s="188"/>
      <c r="F9" s="188"/>
      <c r="G9" s="188"/>
      <c r="H9" s="188">
        <f t="shared" si="0"/>
        <v>682.1</v>
      </c>
      <c r="I9" s="188">
        <f>+H9</f>
        <v>682.1</v>
      </c>
      <c r="J9" s="192">
        <v>157.29</v>
      </c>
      <c r="K9" s="192">
        <v>157.29</v>
      </c>
      <c r="L9" s="192">
        <v>104.86</v>
      </c>
      <c r="M9" s="190">
        <f t="shared" si="1"/>
        <v>524.81000000000006</v>
      </c>
      <c r="N9" s="190">
        <f t="shared" si="2"/>
        <v>524.81000000000006</v>
      </c>
      <c r="O9" s="177">
        <v>157.28</v>
      </c>
      <c r="P9" s="177">
        <v>157.28</v>
      </c>
      <c r="Q9" s="177">
        <v>157.28</v>
      </c>
      <c r="R9" s="177">
        <f>+N9-O9</f>
        <v>367.53000000000009</v>
      </c>
      <c r="S9" s="177">
        <f>+N9-P9</f>
        <v>367.53000000000009</v>
      </c>
      <c r="T9" s="178">
        <v>157.28</v>
      </c>
      <c r="U9" s="178">
        <v>157.28</v>
      </c>
      <c r="V9" s="178">
        <v>157.28</v>
      </c>
      <c r="W9" s="178">
        <f t="shared" si="3"/>
        <v>210.25000000000009</v>
      </c>
      <c r="X9" s="178">
        <f t="shared" si="3"/>
        <v>210.25000000000009</v>
      </c>
      <c r="Y9" s="179">
        <v>157.29</v>
      </c>
      <c r="Z9" s="179">
        <v>157.29</v>
      </c>
      <c r="AA9" s="278">
        <v>157.26</v>
      </c>
      <c r="AB9" s="191">
        <f>+W9-Y9</f>
        <v>52.960000000000093</v>
      </c>
      <c r="AC9" s="191">
        <f>+X9-Z9</f>
        <v>52.960000000000093</v>
      </c>
      <c r="AD9" s="191">
        <f>+L9+Q9+V9+AA9</f>
        <v>576.67999999999995</v>
      </c>
      <c r="AE9" s="188">
        <f>+Y9+T9+O9+J9</f>
        <v>629.14</v>
      </c>
      <c r="AF9" s="188">
        <f t="shared" si="5"/>
        <v>629.14</v>
      </c>
      <c r="AG9" s="188">
        <f t="shared" si="6"/>
        <v>52.960000000000036</v>
      </c>
      <c r="AH9" s="188">
        <f t="shared" si="7"/>
        <v>52.960000000000036</v>
      </c>
    </row>
    <row r="10" spans="1:34" x14ac:dyDescent="0.2">
      <c r="A10" s="162" t="s">
        <v>176</v>
      </c>
      <c r="B10" s="162" t="s">
        <v>177</v>
      </c>
      <c r="C10" s="163">
        <v>449.82</v>
      </c>
      <c r="D10" s="180">
        <v>20</v>
      </c>
      <c r="E10" s="188"/>
      <c r="F10" s="188"/>
      <c r="G10" s="188"/>
      <c r="H10" s="188">
        <f t="shared" si="0"/>
        <v>469.82</v>
      </c>
      <c r="I10" s="188">
        <f>+H10</f>
        <v>469.82</v>
      </c>
      <c r="J10" s="192">
        <v>112.47</v>
      </c>
      <c r="K10" s="192">
        <v>112.47</v>
      </c>
      <c r="L10" s="192">
        <v>112.47</v>
      </c>
      <c r="M10" s="190">
        <f t="shared" si="1"/>
        <v>357.35</v>
      </c>
      <c r="N10" s="190">
        <f t="shared" si="2"/>
        <v>357.35</v>
      </c>
      <c r="O10" s="177">
        <v>112.47</v>
      </c>
      <c r="P10" s="177">
        <v>112.47</v>
      </c>
      <c r="Q10" s="177">
        <v>74.98</v>
      </c>
      <c r="R10" s="177">
        <f>+N10-O10</f>
        <v>244.88000000000002</v>
      </c>
      <c r="S10" s="177">
        <f>+N10-P10</f>
        <v>244.88000000000002</v>
      </c>
      <c r="T10" s="178">
        <v>112.47</v>
      </c>
      <c r="U10" s="178">
        <v>112.47</v>
      </c>
      <c r="V10" s="178">
        <v>149.96</v>
      </c>
      <c r="W10" s="178">
        <f t="shared" si="3"/>
        <v>132.41000000000003</v>
      </c>
      <c r="X10" s="178">
        <f t="shared" si="3"/>
        <v>132.41000000000003</v>
      </c>
      <c r="Y10" s="179">
        <v>112.5</v>
      </c>
      <c r="Z10" s="179">
        <v>112.5</v>
      </c>
      <c r="AA10" s="179">
        <v>112.5</v>
      </c>
      <c r="AB10" s="191">
        <f t="shared" si="4"/>
        <v>19.910000000000025</v>
      </c>
      <c r="AC10" s="191">
        <f t="shared" si="4"/>
        <v>19.910000000000025</v>
      </c>
      <c r="AD10" s="191">
        <f t="shared" ref="AD10:AD11" si="9">+L10+Q10+V10+AA10</f>
        <v>449.90999999999997</v>
      </c>
      <c r="AE10" s="188">
        <f>+Y10+T10+O10+J10</f>
        <v>449.90999999999997</v>
      </c>
      <c r="AF10" s="188">
        <f t="shared" si="5"/>
        <v>449.90999999999997</v>
      </c>
      <c r="AG10" s="188">
        <f t="shared" si="6"/>
        <v>19.910000000000025</v>
      </c>
      <c r="AH10" s="188">
        <f t="shared" si="7"/>
        <v>19.910000000000025</v>
      </c>
    </row>
    <row r="11" spans="1:34" x14ac:dyDescent="0.2">
      <c r="A11" s="162" t="s">
        <v>178</v>
      </c>
      <c r="B11" s="162" t="s">
        <v>179</v>
      </c>
      <c r="C11" s="163">
        <v>394</v>
      </c>
      <c r="D11" s="180">
        <v>-394</v>
      </c>
      <c r="E11" s="188"/>
      <c r="F11" s="188"/>
      <c r="G11" s="188"/>
      <c r="H11" s="188">
        <f t="shared" si="0"/>
        <v>0</v>
      </c>
      <c r="I11" s="188">
        <f>+C11+D11</f>
        <v>0</v>
      </c>
      <c r="J11" s="189"/>
      <c r="K11" s="189">
        <v>0</v>
      </c>
      <c r="L11" s="189">
        <v>0</v>
      </c>
      <c r="M11" s="190">
        <f t="shared" si="1"/>
        <v>0</v>
      </c>
      <c r="N11" s="190">
        <f t="shared" si="2"/>
        <v>0</v>
      </c>
      <c r="O11" s="177">
        <v>0</v>
      </c>
      <c r="P11" s="177">
        <v>0</v>
      </c>
      <c r="Q11" s="177">
        <v>0</v>
      </c>
      <c r="R11" s="177">
        <f>+M11-O11</f>
        <v>0</v>
      </c>
      <c r="S11" s="177">
        <f>+N11-P11</f>
        <v>0</v>
      </c>
      <c r="T11" s="178">
        <v>0</v>
      </c>
      <c r="U11" s="178">
        <v>0</v>
      </c>
      <c r="V11" s="178">
        <v>0</v>
      </c>
      <c r="W11" s="178">
        <f t="shared" si="3"/>
        <v>0</v>
      </c>
      <c r="X11" s="178">
        <f t="shared" si="3"/>
        <v>0</v>
      </c>
      <c r="Y11" s="179">
        <v>0</v>
      </c>
      <c r="Z11" s="179">
        <v>0</v>
      </c>
      <c r="AA11" s="179">
        <v>0</v>
      </c>
      <c r="AB11" s="191">
        <f t="shared" si="4"/>
        <v>0</v>
      </c>
      <c r="AC11" s="191">
        <f t="shared" si="4"/>
        <v>0</v>
      </c>
      <c r="AD11" s="191">
        <f t="shared" si="9"/>
        <v>0</v>
      </c>
      <c r="AE11" s="188">
        <f>+Y11+T11+O11+H11</f>
        <v>0</v>
      </c>
      <c r="AF11" s="188">
        <f t="shared" si="5"/>
        <v>0</v>
      </c>
      <c r="AG11" s="188">
        <f t="shared" si="6"/>
        <v>0</v>
      </c>
      <c r="AH11" s="188">
        <f t="shared" si="7"/>
        <v>0</v>
      </c>
    </row>
    <row r="12" spans="1:34" x14ac:dyDescent="0.2">
      <c r="C12" s="193">
        <f>SUM(C6:C11)</f>
        <v>7745.92</v>
      </c>
      <c r="D12" s="180"/>
      <c r="E12" s="188"/>
      <c r="F12" s="188"/>
      <c r="G12" s="188"/>
      <c r="H12" s="188"/>
      <c r="I12" s="193">
        <f>SUM(I6:I11)</f>
        <v>7451.92</v>
      </c>
      <c r="J12" s="193">
        <f t="shared" ref="J12:AB12" si="10">SUM(J6:J11)</f>
        <v>1619.76</v>
      </c>
      <c r="K12" s="193">
        <f t="shared" si="10"/>
        <v>1619.76</v>
      </c>
      <c r="L12" s="193">
        <f t="shared" si="10"/>
        <v>1490.8999999999999</v>
      </c>
      <c r="M12" s="193">
        <f t="shared" si="10"/>
        <v>5832.1600000000008</v>
      </c>
      <c r="N12" s="193">
        <f t="shared" si="10"/>
        <v>5832.1600000000008</v>
      </c>
      <c r="O12" s="193">
        <f t="shared" si="10"/>
        <v>1619.75</v>
      </c>
      <c r="P12" s="193">
        <f t="shared" si="10"/>
        <v>1619.75</v>
      </c>
      <c r="Q12" s="193">
        <f t="shared" si="10"/>
        <v>1174.78</v>
      </c>
      <c r="R12" s="193">
        <f t="shared" si="10"/>
        <v>4212.41</v>
      </c>
      <c r="S12" s="193">
        <f t="shared" si="10"/>
        <v>4212.41</v>
      </c>
      <c r="T12" s="193">
        <f t="shared" si="10"/>
        <v>2069.75</v>
      </c>
      <c r="U12" s="193">
        <f t="shared" si="10"/>
        <v>2069.75</v>
      </c>
      <c r="V12" s="193">
        <f t="shared" si="10"/>
        <v>2505.7200000000003</v>
      </c>
      <c r="W12" s="193">
        <f t="shared" si="10"/>
        <v>2142.66</v>
      </c>
      <c r="X12" s="193">
        <f t="shared" si="10"/>
        <v>2142.66</v>
      </c>
      <c r="Y12" s="193">
        <f>SUM(Y6:Y11)</f>
        <v>2067.71</v>
      </c>
      <c r="Z12" s="193">
        <f t="shared" si="10"/>
        <v>2067.71</v>
      </c>
      <c r="AA12" s="193">
        <f>SUM(AA6:AA11)</f>
        <v>2067.6999999999998</v>
      </c>
      <c r="AB12" s="193">
        <f t="shared" si="10"/>
        <v>74.950000000000102</v>
      </c>
      <c r="AC12" s="193">
        <f>SUM(AC6:AC11)</f>
        <v>74.950000000000102</v>
      </c>
      <c r="AD12" s="193">
        <f>SUM(AD6:AD11)</f>
        <v>7239.1</v>
      </c>
      <c r="AE12" s="193">
        <f t="shared" ref="AE12:AH12" si="11">SUM(AE6:AE11)</f>
        <v>7376.97</v>
      </c>
      <c r="AF12" s="193">
        <f t="shared" si="11"/>
        <v>7376.97</v>
      </c>
      <c r="AG12" s="193">
        <f t="shared" si="11"/>
        <v>74.950000000000045</v>
      </c>
      <c r="AH12" s="193">
        <f t="shared" si="11"/>
        <v>74.950000000000045</v>
      </c>
    </row>
    <row r="13" spans="1:34" s="181" customFormat="1" x14ac:dyDescent="0.2">
      <c r="A13" s="181">
        <v>73</v>
      </c>
      <c r="B13" s="181" t="s">
        <v>180</v>
      </c>
      <c r="C13" s="193"/>
      <c r="D13" s="187"/>
      <c r="E13" s="188"/>
      <c r="F13" s="188"/>
      <c r="G13" s="188"/>
      <c r="H13" s="188"/>
      <c r="I13" s="188"/>
      <c r="J13" s="182"/>
      <c r="K13" s="182"/>
      <c r="L13" s="182"/>
      <c r="M13" s="190"/>
      <c r="N13" s="190"/>
      <c r="O13" s="184"/>
      <c r="P13" s="177"/>
      <c r="Q13" s="177"/>
      <c r="R13" s="177"/>
      <c r="S13" s="177"/>
      <c r="T13" s="185"/>
      <c r="U13" s="185"/>
      <c r="V13" s="185"/>
      <c r="W13" s="185"/>
      <c r="X13" s="185"/>
      <c r="Y13" s="186"/>
      <c r="Z13" s="186"/>
      <c r="AA13" s="186"/>
      <c r="AB13" s="191"/>
      <c r="AC13" s="191"/>
      <c r="AD13" s="191"/>
      <c r="AE13" s="188"/>
      <c r="AG13" s="188">
        <f t="shared" si="6"/>
        <v>0</v>
      </c>
      <c r="AH13" s="188">
        <f t="shared" si="7"/>
        <v>0</v>
      </c>
    </row>
    <row r="14" spans="1:34" x14ac:dyDescent="0.2">
      <c r="A14" s="162" t="s">
        <v>181</v>
      </c>
      <c r="B14" s="162" t="s">
        <v>182</v>
      </c>
      <c r="C14" s="194">
        <v>60</v>
      </c>
      <c r="D14" s="180">
        <v>-20</v>
      </c>
      <c r="E14" s="188"/>
      <c r="F14" s="188"/>
      <c r="G14" s="188"/>
      <c r="H14" s="188">
        <f>+C14+D14</f>
        <v>40</v>
      </c>
      <c r="I14" s="188"/>
      <c r="J14" s="189">
        <v>0</v>
      </c>
      <c r="K14" s="189">
        <v>0</v>
      </c>
      <c r="L14" s="189">
        <v>0</v>
      </c>
      <c r="M14" s="190">
        <f>+H14-J14</f>
        <v>40</v>
      </c>
      <c r="N14" s="190">
        <f>+H14-K14</f>
        <v>40</v>
      </c>
      <c r="O14" s="177">
        <v>0</v>
      </c>
      <c r="P14" s="177">
        <v>0</v>
      </c>
      <c r="Q14" s="177">
        <v>0</v>
      </c>
      <c r="R14" s="177">
        <f t="shared" ref="R14:S17" si="12">+M14-O14</f>
        <v>40</v>
      </c>
      <c r="S14" s="177">
        <f t="shared" si="12"/>
        <v>40</v>
      </c>
      <c r="T14" s="178">
        <v>0</v>
      </c>
      <c r="U14" s="178">
        <v>0</v>
      </c>
      <c r="V14" s="178">
        <v>0</v>
      </c>
      <c r="W14" s="178">
        <f t="shared" ref="W14:X17" si="13">+R14-T14</f>
        <v>40</v>
      </c>
      <c r="X14" s="178">
        <f t="shared" si="13"/>
        <v>40</v>
      </c>
      <c r="Y14" s="179">
        <v>0</v>
      </c>
      <c r="Z14" s="179">
        <v>0</v>
      </c>
      <c r="AA14" s="179">
        <v>0</v>
      </c>
      <c r="AB14" s="191">
        <f t="shared" ref="AB14:AC17" si="14">+W14-Y14</f>
        <v>40</v>
      </c>
      <c r="AC14" s="191">
        <f t="shared" si="14"/>
        <v>40</v>
      </c>
      <c r="AD14" s="191"/>
      <c r="AE14" s="188">
        <f t="shared" ref="AE14:AF17" si="15">+Y14+T14+O14+J14</f>
        <v>0</v>
      </c>
      <c r="AF14" s="188">
        <f t="shared" si="15"/>
        <v>0</v>
      </c>
      <c r="AG14" s="188">
        <f t="shared" si="6"/>
        <v>40</v>
      </c>
      <c r="AH14" s="188">
        <f t="shared" si="7"/>
        <v>40</v>
      </c>
    </row>
    <row r="15" spans="1:34" x14ac:dyDescent="0.2">
      <c r="A15" s="162" t="s">
        <v>183</v>
      </c>
      <c r="B15" s="162" t="s">
        <v>184</v>
      </c>
      <c r="C15" s="194">
        <v>300</v>
      </c>
      <c r="D15" s="180">
        <v>-80</v>
      </c>
      <c r="E15" s="188"/>
      <c r="F15" s="188"/>
      <c r="G15" s="188"/>
      <c r="H15" s="188">
        <f>+C15+D15</f>
        <v>220</v>
      </c>
      <c r="I15" s="188"/>
      <c r="J15" s="189">
        <v>0</v>
      </c>
      <c r="K15" s="189">
        <v>0</v>
      </c>
      <c r="L15" s="189">
        <v>0</v>
      </c>
      <c r="M15" s="190">
        <f>+H15-J15</f>
        <v>220</v>
      </c>
      <c r="N15" s="190">
        <f>+H15-K15</f>
        <v>220</v>
      </c>
      <c r="O15" s="177">
        <v>0</v>
      </c>
      <c r="P15" s="177">
        <v>0</v>
      </c>
      <c r="Q15" s="177">
        <v>0</v>
      </c>
      <c r="R15" s="177">
        <f t="shared" si="12"/>
        <v>220</v>
      </c>
      <c r="S15" s="177">
        <f t="shared" si="12"/>
        <v>220</v>
      </c>
      <c r="T15" s="178">
        <v>0</v>
      </c>
      <c r="U15" s="178">
        <v>0</v>
      </c>
      <c r="V15" s="178">
        <v>0</v>
      </c>
      <c r="W15" s="178">
        <f t="shared" si="13"/>
        <v>220</v>
      </c>
      <c r="X15" s="178">
        <f t="shared" si="13"/>
        <v>220</v>
      </c>
      <c r="Y15" s="179">
        <v>0</v>
      </c>
      <c r="Z15" s="179">
        <v>0</v>
      </c>
      <c r="AA15" s="179">
        <v>0</v>
      </c>
      <c r="AB15" s="191">
        <f t="shared" si="14"/>
        <v>220</v>
      </c>
      <c r="AC15" s="191">
        <f t="shared" si="14"/>
        <v>220</v>
      </c>
      <c r="AD15" s="191"/>
      <c r="AE15" s="188">
        <f t="shared" si="15"/>
        <v>0</v>
      </c>
      <c r="AF15" s="188">
        <f t="shared" si="15"/>
        <v>0</v>
      </c>
      <c r="AG15" s="188">
        <f t="shared" si="6"/>
        <v>220</v>
      </c>
      <c r="AH15" s="188">
        <f t="shared" si="7"/>
        <v>220</v>
      </c>
    </row>
    <row r="16" spans="1:34" x14ac:dyDescent="0.2">
      <c r="A16" s="162" t="s">
        <v>151</v>
      </c>
      <c r="B16" s="162" t="s">
        <v>137</v>
      </c>
      <c r="C16" s="194">
        <v>94.08</v>
      </c>
      <c r="E16" s="188"/>
      <c r="F16" s="188"/>
      <c r="G16" s="188"/>
      <c r="H16" s="188">
        <f>+C16+D16</f>
        <v>94.08</v>
      </c>
      <c r="I16" s="188"/>
      <c r="J16" s="189">
        <v>0</v>
      </c>
      <c r="K16" s="189">
        <v>0</v>
      </c>
      <c r="L16" s="189">
        <v>0</v>
      </c>
      <c r="M16" s="190">
        <f>+H16-J16</f>
        <v>94.08</v>
      </c>
      <c r="N16" s="190">
        <f>+H16-K16</f>
        <v>94.08</v>
      </c>
      <c r="O16" s="177">
        <v>0</v>
      </c>
      <c r="P16" s="177">
        <v>0</v>
      </c>
      <c r="Q16" s="177">
        <v>0</v>
      </c>
      <c r="R16" s="177">
        <f t="shared" si="12"/>
        <v>94.08</v>
      </c>
      <c r="S16" s="177">
        <f t="shared" si="12"/>
        <v>94.08</v>
      </c>
      <c r="T16" s="178">
        <v>0</v>
      </c>
      <c r="U16" s="178">
        <v>0</v>
      </c>
      <c r="V16" s="178">
        <v>0</v>
      </c>
      <c r="W16" s="178">
        <f t="shared" si="13"/>
        <v>94.08</v>
      </c>
      <c r="X16" s="178">
        <f t="shared" si="13"/>
        <v>94.08</v>
      </c>
      <c r="Y16" s="179">
        <v>0</v>
      </c>
      <c r="Z16" s="179">
        <v>0</v>
      </c>
      <c r="AA16" s="179">
        <v>0</v>
      </c>
      <c r="AB16" s="191">
        <f t="shared" si="14"/>
        <v>94.08</v>
      </c>
      <c r="AC16" s="191">
        <f t="shared" si="14"/>
        <v>94.08</v>
      </c>
      <c r="AD16" s="191"/>
      <c r="AE16" s="188">
        <f t="shared" si="15"/>
        <v>0</v>
      </c>
      <c r="AF16" s="188">
        <f t="shared" si="15"/>
        <v>0</v>
      </c>
      <c r="AG16" s="188">
        <f t="shared" si="6"/>
        <v>94.08</v>
      </c>
      <c r="AH16" s="188">
        <f t="shared" si="7"/>
        <v>94.08</v>
      </c>
    </row>
    <row r="17" spans="1:35" x14ac:dyDescent="0.2">
      <c r="A17" s="162" t="s">
        <v>185</v>
      </c>
      <c r="B17" s="162" t="s">
        <v>186</v>
      </c>
      <c r="C17" s="194">
        <v>200</v>
      </c>
      <c r="E17" s="188"/>
      <c r="F17" s="188"/>
      <c r="G17" s="188"/>
      <c r="H17" s="188">
        <f>+C17+D17</f>
        <v>200</v>
      </c>
      <c r="I17" s="188"/>
      <c r="J17" s="189">
        <v>0</v>
      </c>
      <c r="K17" s="189">
        <v>0</v>
      </c>
      <c r="L17" s="189">
        <v>0</v>
      </c>
      <c r="M17" s="190">
        <f>+H17-J17</f>
        <v>200</v>
      </c>
      <c r="N17" s="190">
        <f>+H17-K17</f>
        <v>200</v>
      </c>
      <c r="O17" s="177">
        <v>0</v>
      </c>
      <c r="P17" s="177">
        <v>0</v>
      </c>
      <c r="Q17" s="177">
        <v>0</v>
      </c>
      <c r="R17" s="177">
        <f t="shared" si="12"/>
        <v>200</v>
      </c>
      <c r="S17" s="177">
        <f t="shared" si="12"/>
        <v>200</v>
      </c>
      <c r="T17" s="178">
        <v>0</v>
      </c>
      <c r="U17" s="178">
        <v>0</v>
      </c>
      <c r="V17" s="178">
        <v>0</v>
      </c>
      <c r="W17" s="178">
        <f t="shared" si="13"/>
        <v>200</v>
      </c>
      <c r="X17" s="178">
        <f t="shared" si="13"/>
        <v>200</v>
      </c>
      <c r="Y17" s="179">
        <v>0</v>
      </c>
      <c r="Z17" s="179">
        <v>0</v>
      </c>
      <c r="AA17" s="179">
        <v>0</v>
      </c>
      <c r="AB17" s="191">
        <f t="shared" si="14"/>
        <v>200</v>
      </c>
      <c r="AC17" s="191">
        <f t="shared" si="14"/>
        <v>200</v>
      </c>
      <c r="AD17" s="191"/>
      <c r="AE17" s="188">
        <f t="shared" si="15"/>
        <v>0</v>
      </c>
      <c r="AF17" s="188">
        <f t="shared" si="15"/>
        <v>0</v>
      </c>
      <c r="AG17" s="188">
        <f t="shared" si="6"/>
        <v>200</v>
      </c>
      <c r="AH17" s="188">
        <f t="shared" si="7"/>
        <v>200</v>
      </c>
    </row>
    <row r="18" spans="1:35" x14ac:dyDescent="0.2">
      <c r="C18" s="195">
        <f>SUM(C6:C17)</f>
        <v>16145.92</v>
      </c>
      <c r="D18" s="193">
        <f>SUM(D6:D17)</f>
        <v>-394</v>
      </c>
      <c r="E18" s="195"/>
      <c r="F18" s="195"/>
      <c r="G18" s="195"/>
      <c r="H18" s="195">
        <f>SUM(H6:H17)</f>
        <v>8006</v>
      </c>
      <c r="I18" s="195"/>
      <c r="J18" s="182">
        <f t="shared" ref="J18:AC18" si="16">SUM(J6:J17)</f>
        <v>3239.52</v>
      </c>
      <c r="K18" s="182">
        <f t="shared" si="16"/>
        <v>3239.52</v>
      </c>
      <c r="L18" s="182">
        <f t="shared" si="16"/>
        <v>2981.7999999999997</v>
      </c>
      <c r="M18" s="193">
        <f t="shared" si="16"/>
        <v>12218.400000000001</v>
      </c>
      <c r="N18" s="193">
        <f t="shared" si="16"/>
        <v>12218.400000000001</v>
      </c>
      <c r="O18" s="184">
        <f t="shared" si="16"/>
        <v>3239.5</v>
      </c>
      <c r="P18" s="184">
        <f t="shared" si="16"/>
        <v>3239.5</v>
      </c>
      <c r="Q18" s="184">
        <f t="shared" si="16"/>
        <v>2349.56</v>
      </c>
      <c r="R18" s="193">
        <f t="shared" si="16"/>
        <v>8978.9</v>
      </c>
      <c r="S18" s="193">
        <f t="shared" si="16"/>
        <v>8978.9</v>
      </c>
      <c r="T18" s="185">
        <f t="shared" si="16"/>
        <v>4139.5</v>
      </c>
      <c r="U18" s="185">
        <f t="shared" si="16"/>
        <v>4139.5</v>
      </c>
      <c r="V18" s="185">
        <f t="shared" si="16"/>
        <v>5011.4400000000005</v>
      </c>
      <c r="W18" s="193">
        <f t="shared" si="16"/>
        <v>4839.3999999999996</v>
      </c>
      <c r="X18" s="193">
        <f t="shared" si="16"/>
        <v>4839.3999999999996</v>
      </c>
      <c r="Y18" s="179">
        <f t="shared" si="16"/>
        <v>4135.42</v>
      </c>
      <c r="Z18" s="179">
        <f t="shared" si="16"/>
        <v>4135.42</v>
      </c>
      <c r="AA18" s="179">
        <f t="shared" si="16"/>
        <v>4135.3999999999996</v>
      </c>
      <c r="AB18" s="163">
        <f t="shared" si="16"/>
        <v>703.98000000000025</v>
      </c>
      <c r="AC18" s="163">
        <f t="shared" si="16"/>
        <v>703.98000000000025</v>
      </c>
      <c r="AD18" s="163"/>
      <c r="AE18" s="196">
        <f>SUM(AE6:AE17)</f>
        <v>14753.94</v>
      </c>
      <c r="AF18" s="196">
        <f>SUM(AF6:AF17)</f>
        <v>14753.94</v>
      </c>
      <c r="AG18" s="196">
        <f>SUM(AG6:AG17)</f>
        <v>703.98</v>
      </c>
      <c r="AH18" s="196">
        <f>SUM(AH6:AH17)</f>
        <v>703.98</v>
      </c>
    </row>
    <row r="19" spans="1:35" x14ac:dyDescent="0.2">
      <c r="C19" s="193"/>
      <c r="D19" s="193"/>
      <c r="E19" s="193"/>
      <c r="F19" s="193"/>
      <c r="G19" s="193"/>
      <c r="H19" s="193"/>
      <c r="I19" s="193"/>
      <c r="J19" s="193"/>
      <c r="K19" s="193"/>
      <c r="L19" s="193"/>
      <c r="M19" s="193"/>
      <c r="N19" s="193"/>
      <c r="O19" s="193"/>
      <c r="P19" s="193"/>
      <c r="Q19" s="193"/>
      <c r="R19" s="193"/>
      <c r="S19" s="193"/>
      <c r="T19" s="193"/>
      <c r="U19" s="193"/>
      <c r="V19" s="193"/>
      <c r="W19" s="193"/>
      <c r="X19" s="193"/>
      <c r="Y19" s="194"/>
      <c r="Z19" s="194"/>
      <c r="AA19" s="194"/>
      <c r="AB19" s="163"/>
      <c r="AC19" s="163"/>
      <c r="AD19" s="163"/>
      <c r="AE19" s="196"/>
      <c r="AF19" s="196"/>
      <c r="AG19" s="196"/>
      <c r="AH19" s="196"/>
    </row>
    <row r="20" spans="1:35" x14ac:dyDescent="0.2">
      <c r="C20" s="193">
        <v>7451.92</v>
      </c>
      <c r="D20" s="193"/>
      <c r="E20" s="193"/>
      <c r="F20" s="193"/>
      <c r="G20" s="193"/>
      <c r="H20" s="193"/>
      <c r="I20" s="193"/>
      <c r="J20" s="193"/>
      <c r="K20" s="193"/>
      <c r="L20" s="193"/>
      <c r="M20" s="193"/>
      <c r="N20" s="193"/>
      <c r="O20" s="193"/>
      <c r="P20" s="193"/>
      <c r="Q20" s="193"/>
      <c r="R20" s="193"/>
      <c r="S20" s="193"/>
      <c r="T20" s="193"/>
      <c r="U20" s="193"/>
      <c r="V20" s="193"/>
      <c r="W20" s="193"/>
      <c r="X20" s="193"/>
      <c r="Y20" s="194"/>
      <c r="Z20" s="194"/>
      <c r="AA20" s="194"/>
      <c r="AB20" s="163"/>
      <c r="AC20" s="163"/>
      <c r="AD20" s="163"/>
      <c r="AE20" s="196"/>
      <c r="AF20" s="196"/>
      <c r="AG20" s="196"/>
      <c r="AH20" s="196"/>
    </row>
    <row r="21" spans="1:35" x14ac:dyDescent="0.2">
      <c r="C21" s="193"/>
      <c r="D21" s="193"/>
      <c r="E21" s="193"/>
      <c r="F21" s="193"/>
      <c r="G21" s="193"/>
      <c r="H21" s="193"/>
      <c r="I21" s="193"/>
      <c r="J21" s="193"/>
      <c r="K21" s="193"/>
      <c r="L21" s="193"/>
      <c r="M21" s="193"/>
      <c r="N21" s="193"/>
      <c r="O21" s="193"/>
      <c r="P21" s="193"/>
      <c r="Q21" s="193"/>
      <c r="R21" s="193"/>
      <c r="S21" s="193"/>
      <c r="T21" s="193"/>
      <c r="U21" s="193"/>
      <c r="V21" s="193"/>
      <c r="W21" s="193"/>
      <c r="X21" s="193"/>
      <c r="Y21" s="194"/>
      <c r="Z21" s="194"/>
      <c r="AA21" s="194"/>
      <c r="AB21" s="163"/>
      <c r="AC21" s="163"/>
      <c r="AD21" s="163"/>
      <c r="AE21" s="196"/>
      <c r="AF21" s="196"/>
      <c r="AG21" s="196"/>
      <c r="AH21" s="196"/>
    </row>
    <row r="24" spans="1:35" x14ac:dyDescent="0.2">
      <c r="J24" s="318" t="s">
        <v>63</v>
      </c>
      <c r="K24" s="318"/>
      <c r="L24" s="318"/>
      <c r="M24" s="318"/>
      <c r="N24" s="318"/>
      <c r="O24" s="319" t="s">
        <v>64</v>
      </c>
      <c r="P24" s="319"/>
      <c r="Q24" s="319"/>
      <c r="R24" s="319"/>
      <c r="S24" s="319"/>
      <c r="T24" s="320" t="s">
        <v>65</v>
      </c>
      <c r="U24" s="320"/>
      <c r="V24" s="320"/>
      <c r="W24" s="320"/>
      <c r="X24" s="320"/>
      <c r="Y24" s="321" t="s">
        <v>156</v>
      </c>
      <c r="Z24" s="321"/>
      <c r="AA24" s="321"/>
      <c r="AB24" s="321"/>
      <c r="AC24" s="321"/>
      <c r="AD24" s="277"/>
    </row>
    <row r="25" spans="1:35" ht="38.25" x14ac:dyDescent="0.2">
      <c r="B25" s="197" t="s">
        <v>187</v>
      </c>
      <c r="C25" s="198" t="s">
        <v>158</v>
      </c>
      <c r="D25" s="166" t="s">
        <v>188</v>
      </c>
      <c r="E25" s="199" t="s">
        <v>189</v>
      </c>
      <c r="F25" s="199" t="s">
        <v>190</v>
      </c>
      <c r="G25" s="199" t="s">
        <v>191</v>
      </c>
      <c r="H25" s="199" t="s">
        <v>160</v>
      </c>
      <c r="I25" s="199" t="s">
        <v>192</v>
      </c>
      <c r="J25" s="168" t="s">
        <v>161</v>
      </c>
      <c r="K25" s="168" t="s">
        <v>19</v>
      </c>
      <c r="L25" s="168" t="s">
        <v>20</v>
      </c>
      <c r="M25" s="169" t="s">
        <v>162</v>
      </c>
      <c r="N25" s="169" t="s">
        <v>163</v>
      </c>
      <c r="O25" s="170" t="s">
        <v>161</v>
      </c>
      <c r="P25" s="170" t="s">
        <v>19</v>
      </c>
      <c r="Q25" s="170" t="s">
        <v>20</v>
      </c>
      <c r="R25" s="170" t="s">
        <v>162</v>
      </c>
      <c r="S25" s="170" t="s">
        <v>163</v>
      </c>
      <c r="T25" s="171" t="s">
        <v>161</v>
      </c>
      <c r="U25" s="171" t="s">
        <v>19</v>
      </c>
      <c r="V25" s="171" t="s">
        <v>20</v>
      </c>
      <c r="W25" s="171" t="s">
        <v>162</v>
      </c>
      <c r="X25" s="171" t="s">
        <v>163</v>
      </c>
      <c r="Y25" s="172" t="s">
        <v>161</v>
      </c>
      <c r="Z25" s="172" t="s">
        <v>19</v>
      </c>
      <c r="AA25" s="172" t="s">
        <v>20</v>
      </c>
      <c r="AB25" s="173" t="s">
        <v>162</v>
      </c>
      <c r="AC25" s="173" t="s">
        <v>163</v>
      </c>
      <c r="AD25" s="173"/>
      <c r="AE25" s="174" t="s">
        <v>164</v>
      </c>
      <c r="AF25" s="174" t="s">
        <v>165</v>
      </c>
      <c r="AG25" s="175" t="s">
        <v>162</v>
      </c>
      <c r="AH25" s="175" t="s">
        <v>163</v>
      </c>
    </row>
    <row r="26" spans="1:35" x14ac:dyDescent="0.2">
      <c r="A26" s="200">
        <v>73</v>
      </c>
      <c r="B26" s="201" t="s">
        <v>180</v>
      </c>
      <c r="C26" s="202"/>
      <c r="D26" s="203"/>
      <c r="E26" s="203"/>
      <c r="F26" s="203"/>
      <c r="G26" s="203"/>
      <c r="H26" s="203"/>
      <c r="I26" s="203"/>
      <c r="J26" s="203"/>
      <c r="K26" s="203"/>
    </row>
    <row r="27" spans="1:35" x14ac:dyDescent="0.2">
      <c r="A27" s="204">
        <v>730105</v>
      </c>
      <c r="B27" s="203" t="s">
        <v>131</v>
      </c>
      <c r="C27" s="202">
        <v>1100</v>
      </c>
      <c r="D27" s="203">
        <v>0</v>
      </c>
      <c r="E27" s="202">
        <v>0</v>
      </c>
      <c r="F27" s="202"/>
      <c r="G27" s="202"/>
      <c r="H27" s="205">
        <f>+C27+D27</f>
        <v>1100</v>
      </c>
      <c r="I27" s="205">
        <f>+H27</f>
        <v>1100</v>
      </c>
      <c r="J27" s="206">
        <v>180</v>
      </c>
      <c r="K27" s="206">
        <v>180</v>
      </c>
      <c r="L27" s="189">
        <v>178.35</v>
      </c>
      <c r="M27" s="190">
        <f>+H27-J27</f>
        <v>920</v>
      </c>
      <c r="N27" s="190">
        <f>+H27-K27</f>
        <v>920</v>
      </c>
      <c r="O27" s="163">
        <v>180</v>
      </c>
      <c r="P27" s="163">
        <v>180</v>
      </c>
      <c r="Q27" s="163">
        <v>180</v>
      </c>
      <c r="R27" s="163">
        <f>+N27-O27</f>
        <v>740</v>
      </c>
      <c r="S27" s="163">
        <f>+N27-P27</f>
        <v>740</v>
      </c>
      <c r="T27" s="163">
        <v>180</v>
      </c>
      <c r="U27" s="163">
        <v>180</v>
      </c>
      <c r="V27" s="163">
        <v>180</v>
      </c>
      <c r="W27" s="163">
        <f>+S27-T27</f>
        <v>560</v>
      </c>
      <c r="X27" s="163">
        <f>+S27-U27</f>
        <v>560</v>
      </c>
      <c r="Y27" s="163">
        <v>180</v>
      </c>
      <c r="Z27" s="163">
        <v>180</v>
      </c>
      <c r="AA27" s="163">
        <v>180</v>
      </c>
      <c r="AB27" s="188">
        <f>+W27-Y27</f>
        <v>380</v>
      </c>
      <c r="AC27" s="188">
        <f>+X27-Z27</f>
        <v>380</v>
      </c>
      <c r="AD27" s="188">
        <f>+L27+Q27+V27+AA27</f>
        <v>718.35</v>
      </c>
    </row>
    <row r="28" spans="1:35" s="214" customFormat="1" x14ac:dyDescent="0.2">
      <c r="A28" s="207">
        <v>730205</v>
      </c>
      <c r="B28" s="208" t="s">
        <v>121</v>
      </c>
      <c r="C28" s="209">
        <v>0</v>
      </c>
      <c r="D28" s="208">
        <v>1000</v>
      </c>
      <c r="E28" s="209">
        <v>0</v>
      </c>
      <c r="F28" s="209"/>
      <c r="G28" s="209"/>
      <c r="H28" s="210">
        <v>1000</v>
      </c>
      <c r="I28" s="210">
        <f>+H28</f>
        <v>1000</v>
      </c>
      <c r="J28" s="208">
        <v>0</v>
      </c>
      <c r="K28" s="208">
        <v>0</v>
      </c>
      <c r="L28" s="211">
        <v>0</v>
      </c>
      <c r="M28" s="212">
        <f>+H28-J28</f>
        <v>1000</v>
      </c>
      <c r="N28" s="212">
        <f>+H28-K28</f>
        <v>1000</v>
      </c>
      <c r="O28" s="211">
        <v>0</v>
      </c>
      <c r="P28" s="211">
        <v>0</v>
      </c>
      <c r="Q28" s="211">
        <v>0</v>
      </c>
      <c r="R28" s="211">
        <f>+N28-O28</f>
        <v>1000</v>
      </c>
      <c r="S28" s="211">
        <f>+N28-P28</f>
        <v>1000</v>
      </c>
      <c r="T28" s="211">
        <v>450</v>
      </c>
      <c r="U28" s="211">
        <v>450</v>
      </c>
      <c r="V28" s="211">
        <v>450</v>
      </c>
      <c r="W28" s="211">
        <f>+S28-T28</f>
        <v>550</v>
      </c>
      <c r="X28" s="211">
        <f>+S28-U28</f>
        <v>550</v>
      </c>
      <c r="Y28" s="211">
        <v>450</v>
      </c>
      <c r="Z28" s="211">
        <v>450</v>
      </c>
      <c r="AA28" s="211">
        <v>450</v>
      </c>
      <c r="AB28" s="212">
        <f>+X28-Y28</f>
        <v>100</v>
      </c>
      <c r="AC28" s="212">
        <f>+X28-Z28</f>
        <v>100</v>
      </c>
      <c r="AD28" s="188">
        <f t="shared" ref="AD28:AD34" si="17">+L28+Q28+V28+AA28</f>
        <v>900</v>
      </c>
      <c r="AE28" s="213"/>
      <c r="AF28" s="213"/>
      <c r="AG28" s="213"/>
      <c r="AH28" s="213"/>
      <c r="AI28" s="213"/>
    </row>
    <row r="29" spans="1:35" x14ac:dyDescent="0.2">
      <c r="A29" s="204">
        <v>730235</v>
      </c>
      <c r="B29" s="203" t="s">
        <v>132</v>
      </c>
      <c r="C29" s="202">
        <v>1500</v>
      </c>
      <c r="D29" s="162">
        <v>0</v>
      </c>
      <c r="E29" s="215">
        <v>1500</v>
      </c>
      <c r="F29" s="202">
        <v>100</v>
      </c>
      <c r="G29" s="202"/>
      <c r="H29" s="205">
        <f>+C29+E29</f>
        <v>3000</v>
      </c>
      <c r="I29" s="205">
        <f>+C29+E29+F29</f>
        <v>3100</v>
      </c>
      <c r="J29" s="206">
        <v>932.65</v>
      </c>
      <c r="K29" s="206">
        <v>932.65</v>
      </c>
      <c r="L29" s="189">
        <v>932.65</v>
      </c>
      <c r="M29" s="190">
        <f>+C29-J29</f>
        <v>567.35</v>
      </c>
      <c r="N29" s="190">
        <f>+C29-K29</f>
        <v>567.35</v>
      </c>
      <c r="O29" s="163">
        <v>585.85</v>
      </c>
      <c r="P29" s="163">
        <v>585.85</v>
      </c>
      <c r="Q29" s="163">
        <v>585.85</v>
      </c>
      <c r="R29" s="163">
        <f>+M29+E29-O29</f>
        <v>1481.5</v>
      </c>
      <c r="S29" s="163">
        <f>+N29+E29-P29</f>
        <v>1481.5</v>
      </c>
      <c r="T29" s="163">
        <v>300</v>
      </c>
      <c r="U29" s="163">
        <v>300</v>
      </c>
      <c r="V29" s="163">
        <v>300</v>
      </c>
      <c r="W29" s="163">
        <f>+S29+F29-T29</f>
        <v>1281.5</v>
      </c>
      <c r="X29" s="163">
        <f>+S29+F29-U29</f>
        <v>1281.5</v>
      </c>
      <c r="Y29" s="163">
        <v>1200</v>
      </c>
      <c r="Z29" s="163">
        <v>1200</v>
      </c>
      <c r="AA29" s="163">
        <v>1200</v>
      </c>
      <c r="AB29" s="188">
        <f>+X29-Y29</f>
        <v>81.5</v>
      </c>
      <c r="AC29" s="188">
        <f>+X29-Z29</f>
        <v>81.5</v>
      </c>
      <c r="AD29" s="188">
        <f>+L29+Q29+V29+AA29</f>
        <v>3018.5</v>
      </c>
    </row>
    <row r="30" spans="1:35" x14ac:dyDescent="0.2">
      <c r="A30" s="204">
        <v>730505</v>
      </c>
      <c r="B30" s="203" t="s">
        <v>133</v>
      </c>
      <c r="C30" s="202">
        <v>500</v>
      </c>
      <c r="D30" s="203">
        <v>0</v>
      </c>
      <c r="E30" s="215">
        <v>1500</v>
      </c>
      <c r="F30" s="202"/>
      <c r="G30" s="202">
        <v>-700</v>
      </c>
      <c r="H30" s="205">
        <f>+C30+E30</f>
        <v>2000</v>
      </c>
      <c r="I30" s="205">
        <v>1089.29</v>
      </c>
      <c r="J30" s="206">
        <v>0</v>
      </c>
      <c r="K30" s="206">
        <v>0</v>
      </c>
      <c r="L30" s="189">
        <v>0</v>
      </c>
      <c r="M30" s="190">
        <f>+C30-J30</f>
        <v>500</v>
      </c>
      <c r="N30" s="190">
        <f>+C30-K30</f>
        <v>500</v>
      </c>
      <c r="O30" s="163">
        <v>680</v>
      </c>
      <c r="P30" s="163">
        <v>680</v>
      </c>
      <c r="Q30" s="163">
        <v>680</v>
      </c>
      <c r="R30" s="163">
        <f>+M30+E30-O30</f>
        <v>1320</v>
      </c>
      <c r="S30" s="163">
        <f>+N30+E30-P30</f>
        <v>1320</v>
      </c>
      <c r="T30" s="163">
        <v>0</v>
      </c>
      <c r="U30" s="163">
        <v>0</v>
      </c>
      <c r="V30" s="163">
        <v>0</v>
      </c>
      <c r="W30" s="163">
        <f>+S30-T30</f>
        <v>1320</v>
      </c>
      <c r="X30" s="163">
        <f>+S30-U30</f>
        <v>1320</v>
      </c>
      <c r="Y30" s="163">
        <v>400</v>
      </c>
      <c r="Z30" s="163">
        <v>400</v>
      </c>
      <c r="AA30" s="163">
        <v>400</v>
      </c>
      <c r="AB30" s="216">
        <f>+X30+G30-Y30</f>
        <v>220</v>
      </c>
      <c r="AC30" s="216">
        <f>+X30+G30-Z30</f>
        <v>220</v>
      </c>
      <c r="AD30" s="188">
        <f>+L30+Q30+V30+AA30</f>
        <v>1080</v>
      </c>
    </row>
    <row r="31" spans="1:35" x14ac:dyDescent="0.2">
      <c r="A31" s="217">
        <v>730605</v>
      </c>
      <c r="B31" s="218" t="s">
        <v>136</v>
      </c>
      <c r="C31" s="279">
        <v>6822.92</v>
      </c>
      <c r="D31" s="218">
        <v>0</v>
      </c>
      <c r="E31" s="219">
        <v>0</v>
      </c>
      <c r="F31" s="219">
        <v>-100</v>
      </c>
      <c r="G31" s="219">
        <v>-5626</v>
      </c>
      <c r="H31" s="220">
        <f>+C31+D31</f>
        <v>6822.92</v>
      </c>
      <c r="I31" s="220">
        <f>+C31+F31+G31</f>
        <v>1096.92</v>
      </c>
      <c r="J31" s="218">
        <v>0</v>
      </c>
      <c r="K31" s="218">
        <v>0</v>
      </c>
      <c r="L31" s="221">
        <v>0</v>
      </c>
      <c r="M31" s="222">
        <f>+H31-J31</f>
        <v>6822.92</v>
      </c>
      <c r="N31" s="222">
        <f>+H31-K31</f>
        <v>6822.92</v>
      </c>
      <c r="O31" s="221">
        <v>0</v>
      </c>
      <c r="P31" s="221">
        <v>0</v>
      </c>
      <c r="Q31" s="221"/>
      <c r="R31" s="221">
        <f t="shared" ref="R31:S33" si="18">+M31-O31</f>
        <v>6822.92</v>
      </c>
      <c r="S31" s="221">
        <f t="shared" si="18"/>
        <v>6822.92</v>
      </c>
      <c r="T31" s="221">
        <v>0</v>
      </c>
      <c r="U31" s="221">
        <v>0</v>
      </c>
      <c r="V31" s="221">
        <v>0</v>
      </c>
      <c r="W31" s="221">
        <f>+C31+F31</f>
        <v>6722.92</v>
      </c>
      <c r="X31" s="221">
        <f>+C31+F31</f>
        <v>6722.92</v>
      </c>
      <c r="Y31" s="221">
        <v>0</v>
      </c>
      <c r="Z31" s="221">
        <v>0</v>
      </c>
      <c r="AA31" s="221">
        <v>0</v>
      </c>
      <c r="AB31" s="222">
        <f>+X31+G31-Y31</f>
        <v>1096.92</v>
      </c>
      <c r="AC31" s="222">
        <f>+Y31+H31-Z31</f>
        <v>6822.92</v>
      </c>
      <c r="AD31" s="188">
        <f t="shared" si="17"/>
        <v>0</v>
      </c>
    </row>
    <row r="32" spans="1:35" x14ac:dyDescent="0.2">
      <c r="A32" s="204">
        <v>730801</v>
      </c>
      <c r="B32" s="203" t="s">
        <v>80</v>
      </c>
      <c r="C32" s="202">
        <v>6000</v>
      </c>
      <c r="D32" s="203">
        <v>0</v>
      </c>
      <c r="E32" s="205">
        <v>0</v>
      </c>
      <c r="F32" s="205"/>
      <c r="G32" s="205"/>
      <c r="H32" s="205">
        <f>+C32+D32</f>
        <v>6000</v>
      </c>
      <c r="I32" s="205">
        <f>+H32</f>
        <v>6000</v>
      </c>
      <c r="J32" s="206">
        <v>1628.74</v>
      </c>
      <c r="K32" s="206">
        <v>1628.74</v>
      </c>
      <c r="L32" s="189">
        <v>1602.13</v>
      </c>
      <c r="M32" s="190">
        <f>+H32-J32</f>
        <v>4371.26</v>
      </c>
      <c r="N32" s="190">
        <f>+H32-K32</f>
        <v>4371.26</v>
      </c>
      <c r="Q32" s="163">
        <v>26.61</v>
      </c>
      <c r="R32" s="163">
        <f t="shared" si="18"/>
        <v>4371.26</v>
      </c>
      <c r="S32" s="163">
        <f t="shared" si="18"/>
        <v>4371.26</v>
      </c>
      <c r="T32" s="163">
        <v>1197.6400000000001</v>
      </c>
      <c r="U32" s="163">
        <v>1197.6400000000001</v>
      </c>
      <c r="V32" s="163">
        <v>1197.6400000000001</v>
      </c>
      <c r="W32" s="163">
        <f>+S32-T32</f>
        <v>3173.62</v>
      </c>
      <c r="X32" s="163">
        <f>+S32-U32</f>
        <v>3173.62</v>
      </c>
      <c r="Y32" s="163">
        <v>2500</v>
      </c>
      <c r="Z32" s="163">
        <v>2500</v>
      </c>
      <c r="AA32" s="163">
        <v>2500</v>
      </c>
      <c r="AB32" s="188">
        <f>+W32-Y32</f>
        <v>673.61999999999989</v>
      </c>
      <c r="AC32" s="188">
        <f>+X32-Z32</f>
        <v>673.61999999999989</v>
      </c>
      <c r="AD32" s="188">
        <f t="shared" si="17"/>
        <v>5326.38</v>
      </c>
    </row>
    <row r="33" spans="1:34" x14ac:dyDescent="0.2">
      <c r="A33" s="223">
        <v>730802</v>
      </c>
      <c r="B33" s="224" t="s">
        <v>134</v>
      </c>
      <c r="C33" s="225">
        <v>200</v>
      </c>
      <c r="D33" s="226">
        <v>0</v>
      </c>
      <c r="E33" s="226">
        <v>0</v>
      </c>
      <c r="F33" s="226">
        <v>0</v>
      </c>
      <c r="G33" s="226">
        <v>0</v>
      </c>
      <c r="H33" s="227">
        <f>+C33+D33</f>
        <v>200</v>
      </c>
      <c r="I33" s="227">
        <f>+H33</f>
        <v>200</v>
      </c>
      <c r="J33" s="228">
        <v>159.15</v>
      </c>
      <c r="K33" s="228">
        <v>159.15</v>
      </c>
      <c r="L33" s="228">
        <v>159.15</v>
      </c>
      <c r="M33" s="229">
        <f>+H33-J33</f>
        <v>40.849999999999994</v>
      </c>
      <c r="N33" s="229">
        <f>+H33-K33</f>
        <v>40.849999999999994</v>
      </c>
      <c r="O33" s="230">
        <v>0</v>
      </c>
      <c r="P33" s="230">
        <v>0</v>
      </c>
      <c r="Q33" s="230">
        <v>0</v>
      </c>
      <c r="R33" s="230">
        <f t="shared" si="18"/>
        <v>40.849999999999994</v>
      </c>
      <c r="S33" s="230">
        <f t="shared" si="18"/>
        <v>40.849999999999994</v>
      </c>
      <c r="T33" s="230">
        <v>0</v>
      </c>
      <c r="U33" s="230">
        <v>0</v>
      </c>
      <c r="V33" s="230">
        <v>0</v>
      </c>
      <c r="W33" s="230">
        <f>+R33-T33</f>
        <v>40.849999999999994</v>
      </c>
      <c r="X33" s="230">
        <f>+S33-U33</f>
        <v>40.849999999999994</v>
      </c>
      <c r="Y33" s="230">
        <v>0</v>
      </c>
      <c r="Z33" s="230">
        <v>0</v>
      </c>
      <c r="AA33" s="230">
        <v>0</v>
      </c>
      <c r="AB33" s="231">
        <f>+W33-Y33</f>
        <v>40.849999999999994</v>
      </c>
      <c r="AC33" s="231">
        <f>+X33-Z33</f>
        <v>40.849999999999994</v>
      </c>
      <c r="AD33" s="188">
        <f t="shared" si="17"/>
        <v>159.15</v>
      </c>
    </row>
    <row r="34" spans="1:34" x14ac:dyDescent="0.2">
      <c r="A34" s="232"/>
      <c r="C34" s="193">
        <f>SUM(C27:C33)</f>
        <v>16122.92</v>
      </c>
      <c r="D34" s="196">
        <f t="shared" ref="D34:G34" si="19">SUM(D27:D32)</f>
        <v>1000</v>
      </c>
      <c r="E34" s="196">
        <f t="shared" si="19"/>
        <v>3000</v>
      </c>
      <c r="F34" s="196">
        <f t="shared" si="19"/>
        <v>0</v>
      </c>
      <c r="G34" s="196">
        <f t="shared" si="19"/>
        <v>-6326</v>
      </c>
      <c r="H34" s="196">
        <f>SUM(H27:H33)</f>
        <v>20122.919999999998</v>
      </c>
      <c r="I34" s="196">
        <f>SUM(I27:I33)</f>
        <v>13586.21</v>
      </c>
      <c r="J34" s="182">
        <f>SUM(J27:J33)</f>
        <v>2900.5400000000004</v>
      </c>
      <c r="K34" s="182">
        <f>SUM(K27:K33)</f>
        <v>2900.5400000000004</v>
      </c>
      <c r="L34" s="182">
        <f>SUM(L27:L33)</f>
        <v>2872.28</v>
      </c>
      <c r="O34" s="193">
        <f>SUM(O27:O33)</f>
        <v>1445.85</v>
      </c>
      <c r="P34" s="193">
        <f>SUM(P27:P32)</f>
        <v>1445.85</v>
      </c>
      <c r="Q34" s="193">
        <f>SUM(Q27:Q32)</f>
        <v>1472.4599999999998</v>
      </c>
      <c r="R34" s="193"/>
      <c r="S34" s="193"/>
      <c r="T34" s="193">
        <f>SUM(T27:T32)</f>
        <v>2127.6400000000003</v>
      </c>
      <c r="U34" s="193">
        <f>SUM(U27:U32)</f>
        <v>2127.6400000000003</v>
      </c>
      <c r="V34" s="233">
        <f>SUM(V27:V32)</f>
        <v>2127.6400000000003</v>
      </c>
      <c r="W34" s="193"/>
      <c r="X34" s="193"/>
      <c r="Y34" s="193">
        <f>SUM(Y27:Y32)</f>
        <v>4730</v>
      </c>
      <c r="Z34" s="193">
        <f>SUM(Z27:Z32)</f>
        <v>4730</v>
      </c>
      <c r="AA34" s="193">
        <f>SUM(AA27:AA32)</f>
        <v>4730</v>
      </c>
      <c r="AD34" s="188">
        <f t="shared" si="17"/>
        <v>11202.380000000001</v>
      </c>
    </row>
    <row r="35" spans="1:34" x14ac:dyDescent="0.2">
      <c r="A35" s="232"/>
      <c r="C35" s="193"/>
      <c r="D35" s="234">
        <f>SUM(D34:G34)</f>
        <v>-2326</v>
      </c>
      <c r="E35" s="235"/>
      <c r="F35" s="235"/>
      <c r="G35" s="235"/>
      <c r="J35" s="193"/>
      <c r="K35" s="193"/>
      <c r="L35" s="193"/>
      <c r="O35" s="193"/>
      <c r="P35" s="193"/>
      <c r="Q35" s="193"/>
      <c r="R35" s="193"/>
      <c r="S35" s="193"/>
      <c r="T35" s="193"/>
      <c r="U35" s="193"/>
      <c r="V35" s="193"/>
      <c r="W35" s="193"/>
      <c r="X35" s="193"/>
      <c r="Y35" s="193"/>
      <c r="Z35" s="193"/>
      <c r="AA35" s="193"/>
    </row>
    <row r="38" spans="1:34" ht="38.25" x14ac:dyDescent="0.2">
      <c r="B38" s="197" t="s">
        <v>202</v>
      </c>
      <c r="C38" s="198" t="s">
        <v>158</v>
      </c>
      <c r="D38" s="166" t="s">
        <v>188</v>
      </c>
      <c r="E38" s="199" t="s">
        <v>189</v>
      </c>
      <c r="F38" s="199" t="s">
        <v>190</v>
      </c>
      <c r="G38" s="199" t="s">
        <v>191</v>
      </c>
      <c r="H38" s="199" t="s">
        <v>160</v>
      </c>
      <c r="I38" s="199" t="s">
        <v>192</v>
      </c>
      <c r="J38" s="168" t="s">
        <v>161</v>
      </c>
      <c r="K38" s="168" t="s">
        <v>19</v>
      </c>
      <c r="L38" s="168" t="s">
        <v>20</v>
      </c>
      <c r="M38" s="169" t="s">
        <v>162</v>
      </c>
      <c r="N38" s="169" t="s">
        <v>163</v>
      </c>
      <c r="O38" s="170" t="s">
        <v>161</v>
      </c>
      <c r="P38" s="170" t="s">
        <v>19</v>
      </c>
      <c r="Q38" s="170" t="s">
        <v>20</v>
      </c>
      <c r="R38" s="170" t="s">
        <v>162</v>
      </c>
      <c r="S38" s="170" t="s">
        <v>163</v>
      </c>
      <c r="T38" s="171" t="s">
        <v>161</v>
      </c>
      <c r="U38" s="171" t="s">
        <v>19</v>
      </c>
      <c r="V38" s="171" t="s">
        <v>20</v>
      </c>
      <c r="W38" s="171" t="s">
        <v>162</v>
      </c>
      <c r="X38" s="171" t="s">
        <v>163</v>
      </c>
      <c r="Y38" s="172" t="s">
        <v>161</v>
      </c>
      <c r="Z38" s="172" t="s">
        <v>19</v>
      </c>
      <c r="AA38" s="172" t="s">
        <v>20</v>
      </c>
      <c r="AB38" s="173" t="s">
        <v>162</v>
      </c>
      <c r="AC38" s="173" t="s">
        <v>163</v>
      </c>
      <c r="AD38" s="173"/>
      <c r="AE38" s="174" t="s">
        <v>164</v>
      </c>
      <c r="AF38" s="174" t="s">
        <v>165</v>
      </c>
      <c r="AG38" s="175" t="s">
        <v>162</v>
      </c>
      <c r="AH38" s="175" t="s">
        <v>163</v>
      </c>
    </row>
    <row r="39" spans="1:34" x14ac:dyDescent="0.2">
      <c r="A39" s="200">
        <v>7</v>
      </c>
      <c r="B39" s="201" t="s">
        <v>166</v>
      </c>
      <c r="C39" s="202"/>
      <c r="D39" s="203"/>
      <c r="E39" s="203"/>
      <c r="F39" s="203"/>
      <c r="G39" s="203"/>
    </row>
    <row r="40" spans="1:34" x14ac:dyDescent="0.2">
      <c r="A40" s="236">
        <v>73</v>
      </c>
      <c r="B40" s="203" t="s">
        <v>180</v>
      </c>
      <c r="C40" s="202"/>
      <c r="D40" s="203"/>
      <c r="E40" s="203"/>
      <c r="F40" s="203"/>
      <c r="G40" s="203"/>
    </row>
    <row r="41" spans="1:34" x14ac:dyDescent="0.2">
      <c r="A41" s="200">
        <v>730205</v>
      </c>
      <c r="B41" s="201" t="s">
        <v>121</v>
      </c>
      <c r="C41" s="237">
        <v>0</v>
      </c>
      <c r="D41" s="203"/>
      <c r="E41" s="203"/>
      <c r="F41" s="203">
        <v>2000</v>
      </c>
      <c r="G41" s="203"/>
      <c r="H41" s="188">
        <v>2000</v>
      </c>
      <c r="I41" s="188">
        <f>+H41</f>
        <v>2000</v>
      </c>
      <c r="J41" s="194">
        <v>2000</v>
      </c>
      <c r="K41" s="194">
        <v>2000</v>
      </c>
      <c r="L41" s="194">
        <v>2000</v>
      </c>
      <c r="M41" s="188">
        <f t="shared" ref="M41:M45" si="20">+H41-J41</f>
        <v>0</v>
      </c>
      <c r="N41" s="188">
        <f t="shared" ref="N41:N45" si="21">+H41-K41</f>
        <v>0</v>
      </c>
      <c r="O41" s="194"/>
      <c r="P41" s="194"/>
      <c r="Q41" s="194"/>
      <c r="R41" s="194"/>
      <c r="S41" s="194"/>
      <c r="T41" s="194"/>
      <c r="U41" s="194"/>
      <c r="V41" s="194"/>
      <c r="W41" s="194"/>
      <c r="X41" s="194"/>
      <c r="Y41" s="194"/>
      <c r="Z41" s="194"/>
      <c r="AA41" s="194"/>
    </row>
    <row r="42" spans="1:34" x14ac:dyDescent="0.2">
      <c r="A42" s="200">
        <v>730505</v>
      </c>
      <c r="B42" s="201" t="s">
        <v>133</v>
      </c>
      <c r="C42" s="202">
        <v>0</v>
      </c>
      <c r="D42" s="203"/>
      <c r="E42" s="203"/>
      <c r="F42" s="203">
        <v>210.71</v>
      </c>
      <c r="G42" s="203"/>
      <c r="H42" s="188">
        <f>+C42</f>
        <v>0</v>
      </c>
      <c r="I42" s="188">
        <f>+F42</f>
        <v>210.71</v>
      </c>
      <c r="J42" s="189">
        <v>200</v>
      </c>
      <c r="K42" s="189">
        <v>200</v>
      </c>
      <c r="L42" s="189">
        <v>200</v>
      </c>
      <c r="M42" s="190">
        <f t="shared" si="20"/>
        <v>-200</v>
      </c>
      <c r="N42" s="190">
        <f t="shared" si="21"/>
        <v>-200</v>
      </c>
      <c r="O42" s="238">
        <v>10.71</v>
      </c>
      <c r="P42" s="177">
        <v>10.71</v>
      </c>
      <c r="Q42" s="177">
        <v>10.71</v>
      </c>
      <c r="R42" s="177">
        <f>+M42-O42</f>
        <v>-210.71</v>
      </c>
      <c r="S42" s="177">
        <f>+N42-P42</f>
        <v>-210.71</v>
      </c>
      <c r="T42" s="239">
        <v>0</v>
      </c>
      <c r="U42" s="239">
        <v>0</v>
      </c>
      <c r="V42" s="239">
        <v>0</v>
      </c>
      <c r="W42" s="239">
        <f>+R42</f>
        <v>-210.71</v>
      </c>
      <c r="X42" s="239">
        <f>+S42</f>
        <v>-210.71</v>
      </c>
      <c r="Y42" s="179"/>
      <c r="Z42" s="179"/>
      <c r="AA42" s="179"/>
      <c r="AB42" s="180"/>
      <c r="AC42" s="180"/>
      <c r="AD42" s="180"/>
      <c r="AE42" s="188">
        <f>+J42+O42+T42+Y42</f>
        <v>210.71</v>
      </c>
      <c r="AF42" s="188">
        <f t="shared" ref="AF42:AF49" si="22">+Z42+U42+P42+K42</f>
        <v>210.71</v>
      </c>
      <c r="AG42" s="188">
        <f t="shared" ref="AG42:AG45" si="23">+H42-AE42</f>
        <v>-210.71</v>
      </c>
    </row>
    <row r="43" spans="1:34" x14ac:dyDescent="0.2">
      <c r="A43" s="200">
        <v>730605</v>
      </c>
      <c r="B43" s="201" t="s">
        <v>136</v>
      </c>
      <c r="C43" s="240">
        <v>4000</v>
      </c>
      <c r="D43" s="202">
        <v>780.7</v>
      </c>
      <c r="E43" s="202">
        <v>0</v>
      </c>
      <c r="F43" s="202">
        <v>0</v>
      </c>
      <c r="G43" s="202">
        <v>0</v>
      </c>
      <c r="H43" s="188">
        <f>+C43+D43</f>
        <v>4780.7</v>
      </c>
      <c r="I43" s="188">
        <f>+H43</f>
        <v>4780.7</v>
      </c>
      <c r="J43" s="189">
        <v>0</v>
      </c>
      <c r="K43" s="189">
        <v>0</v>
      </c>
      <c r="L43" s="189">
        <v>0</v>
      </c>
      <c r="M43" s="190">
        <f t="shared" si="20"/>
        <v>4780.7</v>
      </c>
      <c r="N43" s="190">
        <f t="shared" si="21"/>
        <v>4780.7</v>
      </c>
      <c r="O43" s="177">
        <v>1500</v>
      </c>
      <c r="P43" s="177">
        <v>1500</v>
      </c>
      <c r="Q43" s="177">
        <v>1500</v>
      </c>
      <c r="R43" s="177">
        <f>+N43-O43</f>
        <v>3280.7</v>
      </c>
      <c r="S43" s="177">
        <f>+N43-P43</f>
        <v>3280.7</v>
      </c>
      <c r="T43" s="239">
        <v>0</v>
      </c>
      <c r="U43" s="239">
        <v>0</v>
      </c>
      <c r="V43" s="239">
        <v>0</v>
      </c>
      <c r="W43" s="239">
        <f t="shared" ref="W43:X45" si="24">+R43-T43</f>
        <v>3280.7</v>
      </c>
      <c r="X43" s="239">
        <f t="shared" si="24"/>
        <v>3280.7</v>
      </c>
      <c r="Y43" s="179">
        <v>0</v>
      </c>
      <c r="Z43" s="179">
        <v>0</v>
      </c>
      <c r="AA43" s="179">
        <v>0</v>
      </c>
      <c r="AB43" s="191">
        <f>+W43-Y43</f>
        <v>3280.7</v>
      </c>
      <c r="AC43" s="191">
        <f>+X43-Z43</f>
        <v>3280.7</v>
      </c>
      <c r="AD43" s="191"/>
      <c r="AE43" s="188">
        <f>+Y43+T43+O43+J43</f>
        <v>1500</v>
      </c>
      <c r="AF43" s="188">
        <f t="shared" si="22"/>
        <v>1500</v>
      </c>
      <c r="AG43" s="188">
        <f t="shared" si="23"/>
        <v>3280.7</v>
      </c>
    </row>
    <row r="44" spans="1:34" ht="26.25" customHeight="1" x14ac:dyDescent="0.2">
      <c r="A44" s="200">
        <v>730811</v>
      </c>
      <c r="B44" s="201" t="s">
        <v>137</v>
      </c>
      <c r="C44" s="240">
        <v>900</v>
      </c>
      <c r="D44" s="202">
        <v>0</v>
      </c>
      <c r="E44" s="241">
        <v>10000</v>
      </c>
      <c r="F44" s="202">
        <v>0</v>
      </c>
      <c r="G44" s="202">
        <v>0</v>
      </c>
      <c r="H44" s="188">
        <f t="shared" ref="H44:H48" si="25">+C44+D44</f>
        <v>900</v>
      </c>
      <c r="I44" s="188">
        <f>+C44+E44</f>
        <v>10900</v>
      </c>
      <c r="J44" s="189">
        <v>0</v>
      </c>
      <c r="K44" s="189">
        <v>0</v>
      </c>
      <c r="L44" s="189">
        <v>0</v>
      </c>
      <c r="M44" s="190">
        <f t="shared" si="20"/>
        <v>900</v>
      </c>
      <c r="N44" s="190">
        <f t="shared" si="21"/>
        <v>900</v>
      </c>
      <c r="O44" s="242">
        <v>8964</v>
      </c>
      <c r="P44" s="242">
        <v>8964</v>
      </c>
      <c r="Q44" s="242">
        <v>8516.81</v>
      </c>
      <c r="R44" s="177">
        <f>+E44+H44-O44</f>
        <v>1936</v>
      </c>
      <c r="S44" s="177">
        <f>+E44+H44-P44</f>
        <v>1936</v>
      </c>
      <c r="T44" s="239">
        <v>0</v>
      </c>
      <c r="U44" s="239">
        <v>0</v>
      </c>
      <c r="V44" s="239">
        <v>0</v>
      </c>
      <c r="W44" s="239">
        <f t="shared" si="24"/>
        <v>1936</v>
      </c>
      <c r="X44" s="239">
        <f t="shared" si="24"/>
        <v>1936</v>
      </c>
      <c r="Y44" s="243">
        <v>350.42</v>
      </c>
      <c r="Z44" s="243">
        <v>1215.06</v>
      </c>
      <c r="AA44" s="179">
        <v>1199.93</v>
      </c>
      <c r="AB44" s="191">
        <f>+W44-Y44</f>
        <v>1585.58</v>
      </c>
      <c r="AC44" s="191">
        <f>+X44-Z44</f>
        <v>720.94</v>
      </c>
      <c r="AD44" s="191"/>
      <c r="AE44" s="188">
        <f>+Y44+T44+O44+J44</f>
        <v>9314.42</v>
      </c>
      <c r="AF44" s="188">
        <f t="shared" si="22"/>
        <v>10179.06</v>
      </c>
      <c r="AG44" s="188">
        <f t="shared" si="23"/>
        <v>-8414.42</v>
      </c>
    </row>
    <row r="45" spans="1:34" x14ac:dyDescent="0.2">
      <c r="A45" s="200">
        <v>730812</v>
      </c>
      <c r="B45" s="201" t="s">
        <v>138</v>
      </c>
      <c r="C45" s="240">
        <v>1000</v>
      </c>
      <c r="D45" s="202">
        <v>0</v>
      </c>
      <c r="E45" s="202">
        <v>0</v>
      </c>
      <c r="F45" s="163">
        <v>0</v>
      </c>
      <c r="G45" s="244">
        <v>1110</v>
      </c>
      <c r="H45" s="188">
        <f t="shared" si="25"/>
        <v>1000</v>
      </c>
      <c r="I45" s="188">
        <f>+C45+G45</f>
        <v>2110</v>
      </c>
      <c r="J45" s="189">
        <v>304.57</v>
      </c>
      <c r="K45" s="189">
        <v>304.57</v>
      </c>
      <c r="L45" s="189">
        <v>301.14999999999998</v>
      </c>
      <c r="M45" s="190">
        <f t="shared" si="20"/>
        <v>695.43000000000006</v>
      </c>
      <c r="N45" s="190">
        <f t="shared" si="21"/>
        <v>695.43000000000006</v>
      </c>
      <c r="O45" s="177">
        <v>0</v>
      </c>
      <c r="P45" s="177">
        <v>0</v>
      </c>
      <c r="Q45" s="177">
        <v>3</v>
      </c>
      <c r="R45" s="177">
        <f>+M45-O45</f>
        <v>695.43000000000006</v>
      </c>
      <c r="S45" s="177">
        <f>+N45-P45</f>
        <v>695.43000000000006</v>
      </c>
      <c r="T45" s="239">
        <v>0</v>
      </c>
      <c r="U45" s="239">
        <v>0</v>
      </c>
      <c r="V45" s="239">
        <v>0</v>
      </c>
      <c r="W45" s="239">
        <f t="shared" si="24"/>
        <v>695.43000000000006</v>
      </c>
      <c r="X45" s="239">
        <f t="shared" si="24"/>
        <v>695.43000000000006</v>
      </c>
      <c r="Y45" s="243">
        <v>886.8</v>
      </c>
      <c r="Z45" s="243">
        <v>886.8</v>
      </c>
      <c r="AA45" s="243">
        <v>886.8</v>
      </c>
      <c r="AB45" s="191">
        <f>+G45+X45-Y45</f>
        <v>918.63000000000011</v>
      </c>
      <c r="AC45" s="245">
        <f>+X45+G45-Z45</f>
        <v>918.63000000000011</v>
      </c>
      <c r="AD45" s="245"/>
      <c r="AE45" s="188">
        <f>+Y45+T45+O45+J45</f>
        <v>1191.3699999999999</v>
      </c>
      <c r="AF45" s="188">
        <f t="shared" si="22"/>
        <v>1191.3699999999999</v>
      </c>
      <c r="AG45" s="188">
        <f t="shared" si="23"/>
        <v>-191.36999999999989</v>
      </c>
    </row>
    <row r="46" spans="1:34" x14ac:dyDescent="0.2">
      <c r="A46" s="200">
        <v>731408</v>
      </c>
      <c r="B46" s="201" t="s">
        <v>139</v>
      </c>
      <c r="C46" s="299">
        <v>400</v>
      </c>
      <c r="D46" s="254">
        <v>0</v>
      </c>
      <c r="E46" s="254">
        <v>0</v>
      </c>
      <c r="F46" s="254">
        <v>0</v>
      </c>
      <c r="G46" s="254">
        <v>0</v>
      </c>
      <c r="H46" s="269">
        <f>+C46+D46</f>
        <v>400</v>
      </c>
      <c r="I46" s="269">
        <f>+H46</f>
        <v>400</v>
      </c>
      <c r="J46" s="276">
        <v>332.15</v>
      </c>
      <c r="K46" s="276">
        <v>332.15</v>
      </c>
      <c r="L46" s="276">
        <v>332.15</v>
      </c>
      <c r="M46" s="275">
        <f>+H46-J46</f>
        <v>67.850000000000023</v>
      </c>
      <c r="N46" s="275">
        <f>+H46-K46</f>
        <v>67.850000000000023</v>
      </c>
      <c r="O46" s="163">
        <v>0</v>
      </c>
      <c r="P46" s="163">
        <v>0</v>
      </c>
      <c r="Q46" s="163">
        <v>0</v>
      </c>
      <c r="R46" s="163">
        <f>+M46-O46</f>
        <v>67.850000000000023</v>
      </c>
      <c r="S46" s="163">
        <f>+N46-P46</f>
        <v>67.850000000000023</v>
      </c>
      <c r="T46" s="163">
        <v>0</v>
      </c>
      <c r="U46" s="163">
        <v>0</v>
      </c>
      <c r="V46" s="163">
        <v>0</v>
      </c>
      <c r="W46" s="163">
        <f>+R46-T46</f>
        <v>67.850000000000023</v>
      </c>
      <c r="X46" s="163">
        <f>+S46-U46</f>
        <v>67.850000000000023</v>
      </c>
      <c r="Y46" s="163">
        <v>0</v>
      </c>
      <c r="Z46" s="163">
        <v>0</v>
      </c>
      <c r="AA46" s="163">
        <v>0</v>
      </c>
      <c r="AB46" s="188">
        <f>+W46-Y46</f>
        <v>67.850000000000023</v>
      </c>
      <c r="AC46" s="188">
        <f>+X46-Z46</f>
        <v>67.850000000000023</v>
      </c>
      <c r="AD46" s="222"/>
      <c r="AE46" s="188" t="e">
        <f>+#REF!+#REF!+#REF!+#REF!</f>
        <v>#REF!</v>
      </c>
      <c r="AF46" s="188" t="e">
        <f>+#REF!+#REF!+#REF!+#REF!</f>
        <v>#REF!</v>
      </c>
      <c r="AG46" s="188" t="e">
        <f>+#REF!-AE46</f>
        <v>#REF!</v>
      </c>
    </row>
    <row r="47" spans="1:34" x14ac:dyDescent="0.2">
      <c r="A47" s="246">
        <v>731515</v>
      </c>
      <c r="B47" s="247" t="s">
        <v>140</v>
      </c>
      <c r="C47" s="300">
        <v>2900</v>
      </c>
      <c r="D47" s="254">
        <v>0</v>
      </c>
      <c r="E47" s="254">
        <v>0</v>
      </c>
      <c r="F47" s="254">
        <v>0</v>
      </c>
      <c r="G47" s="163">
        <v>-1110</v>
      </c>
      <c r="H47" s="301">
        <f>+C47+G47</f>
        <v>1790</v>
      </c>
      <c r="I47" s="301">
        <f>+H47</f>
        <v>1790</v>
      </c>
      <c r="J47" s="297">
        <v>1306.8</v>
      </c>
      <c r="K47" s="297">
        <v>1306.8</v>
      </c>
      <c r="L47" s="297">
        <v>1306.8</v>
      </c>
      <c r="M47" s="302">
        <f t="shared" ref="M47" si="26">+H47-J47</f>
        <v>483.20000000000005</v>
      </c>
      <c r="N47" s="302">
        <f t="shared" ref="N47" si="27">+H47-K47</f>
        <v>483.20000000000005</v>
      </c>
      <c r="O47" s="163">
        <v>0</v>
      </c>
      <c r="P47" s="163">
        <v>0</v>
      </c>
      <c r="Q47" s="163">
        <v>0</v>
      </c>
      <c r="R47" s="163">
        <f t="shared" ref="R47:S47" si="28">+M47-O47</f>
        <v>483.20000000000005</v>
      </c>
      <c r="S47" s="163">
        <f t="shared" si="28"/>
        <v>483.20000000000005</v>
      </c>
      <c r="T47" s="163">
        <v>0</v>
      </c>
      <c r="U47" s="163">
        <v>0</v>
      </c>
      <c r="V47" s="163">
        <v>0</v>
      </c>
      <c r="W47" s="163">
        <f t="shared" ref="W47:X47" si="29">+R47-T47</f>
        <v>483.20000000000005</v>
      </c>
      <c r="X47" s="163">
        <f t="shared" si="29"/>
        <v>483.20000000000005</v>
      </c>
      <c r="Y47" s="163">
        <v>0</v>
      </c>
      <c r="Z47" s="163">
        <v>0</v>
      </c>
      <c r="AA47" s="163">
        <v>0</v>
      </c>
      <c r="AB47" s="290">
        <f t="shared" ref="AB47:AC47" si="30">+W47-Y47</f>
        <v>483.20000000000005</v>
      </c>
      <c r="AC47" s="290">
        <f t="shared" si="30"/>
        <v>483.20000000000005</v>
      </c>
      <c r="AD47" s="222"/>
      <c r="AE47" s="188">
        <f>+Y47+T47+O47+H47</f>
        <v>1790</v>
      </c>
      <c r="AF47" s="188">
        <f t="shared" si="22"/>
        <v>1306.8</v>
      </c>
      <c r="AG47" s="188">
        <f>+AC47</f>
        <v>483.20000000000005</v>
      </c>
    </row>
    <row r="48" spans="1:34" x14ac:dyDescent="0.2">
      <c r="A48" s="200">
        <v>780104</v>
      </c>
      <c r="B48" s="201" t="s">
        <v>141</v>
      </c>
      <c r="C48" s="202">
        <v>0</v>
      </c>
      <c r="D48" s="202">
        <v>572.29999999999995</v>
      </c>
      <c r="E48" s="202">
        <v>5000</v>
      </c>
      <c r="F48" s="202">
        <v>0</v>
      </c>
      <c r="G48" s="202">
        <v>0</v>
      </c>
      <c r="H48" s="188">
        <f t="shared" si="25"/>
        <v>572.29999999999995</v>
      </c>
      <c r="I48" s="188">
        <f>+D48+E48</f>
        <v>5572.3</v>
      </c>
      <c r="J48" s="189">
        <v>572.29999999999995</v>
      </c>
      <c r="K48" s="189">
        <v>572.29999999999995</v>
      </c>
      <c r="L48" s="189">
        <v>572.29999999999995</v>
      </c>
      <c r="M48" s="190">
        <f>+H48-J48</f>
        <v>0</v>
      </c>
      <c r="N48" s="190">
        <f>+H48-K48</f>
        <v>0</v>
      </c>
      <c r="O48" s="177">
        <v>0</v>
      </c>
      <c r="P48" s="177">
        <v>0</v>
      </c>
      <c r="Q48" s="177">
        <v>0</v>
      </c>
      <c r="R48" s="177">
        <f>+M48+E48</f>
        <v>5000</v>
      </c>
      <c r="S48" s="177">
        <f>+N48+E48</f>
        <v>5000</v>
      </c>
      <c r="T48" s="239">
        <v>5000</v>
      </c>
      <c r="U48" s="239">
        <v>5000</v>
      </c>
      <c r="V48" s="239">
        <v>5000</v>
      </c>
      <c r="W48" s="239">
        <f>+R48-T48</f>
        <v>0</v>
      </c>
      <c r="X48" s="239">
        <f>+S48-U48</f>
        <v>0</v>
      </c>
      <c r="Y48" s="179">
        <v>0</v>
      </c>
      <c r="Z48" s="179">
        <v>0</v>
      </c>
      <c r="AA48" s="179">
        <v>0</v>
      </c>
      <c r="AB48" s="179">
        <v>0</v>
      </c>
      <c r="AC48" s="179">
        <v>0</v>
      </c>
      <c r="AD48" s="179"/>
    </row>
    <row r="49" spans="1:34" x14ac:dyDescent="0.2">
      <c r="C49" s="251">
        <f>SUM(C40:C48)</f>
        <v>9200</v>
      </c>
      <c r="D49" s="196">
        <f>SUM(D43:D48)</f>
        <v>1353</v>
      </c>
      <c r="E49" s="196">
        <f>SUM(E43:E48)</f>
        <v>15000</v>
      </c>
      <c r="F49" s="196">
        <f>SUM(F43:F48)</f>
        <v>0</v>
      </c>
      <c r="G49" s="196">
        <f>SUM(G43:G48)</f>
        <v>0</v>
      </c>
      <c r="H49" s="252">
        <f>SUM(H41:H48)</f>
        <v>11443</v>
      </c>
      <c r="I49" s="252">
        <f>SUM(I41:I48)</f>
        <v>27763.71</v>
      </c>
      <c r="J49" s="252">
        <f>SUM(J41:J48)</f>
        <v>4715.8200000000006</v>
      </c>
      <c r="K49" s="252">
        <f>SUM(K41:K48)</f>
        <v>4715.8200000000006</v>
      </c>
      <c r="L49" s="252">
        <f>SUM(L41:L48)</f>
        <v>4712.4000000000005</v>
      </c>
      <c r="M49" s="188"/>
      <c r="N49" s="188"/>
      <c r="O49" s="184">
        <f>SUM(O41:O48)</f>
        <v>10474.709999999999</v>
      </c>
      <c r="P49" s="184">
        <f>SUM(P41:P48)</f>
        <v>10474.709999999999</v>
      </c>
      <c r="Q49" s="184">
        <f>SUM(Q41:Q48)</f>
        <v>10030.52</v>
      </c>
      <c r="T49" s="193">
        <f>SUM(T41:T48)</f>
        <v>5000</v>
      </c>
      <c r="U49" s="193">
        <f>SUM(U41:U48)</f>
        <v>5000</v>
      </c>
      <c r="V49" s="193">
        <f>SUM(V41:V48)</f>
        <v>5000</v>
      </c>
      <c r="Y49" s="193">
        <f>SUM(Y41:Y48)</f>
        <v>1237.22</v>
      </c>
      <c r="Z49" s="193">
        <f>SUM(Z41:Z48)</f>
        <v>2101.8599999999997</v>
      </c>
      <c r="AA49" s="193">
        <f>SUM(AA41:AA48)</f>
        <v>2086.73</v>
      </c>
      <c r="AB49" s="163"/>
      <c r="AC49" s="163"/>
      <c r="AD49" s="163"/>
      <c r="AF49" s="188">
        <f t="shared" si="22"/>
        <v>22292.39</v>
      </c>
    </row>
    <row r="50" spans="1:34" x14ac:dyDescent="0.2">
      <c r="C50" s="193"/>
      <c r="D50" s="196"/>
      <c r="E50" s="196"/>
      <c r="F50" s="196"/>
      <c r="G50" s="196"/>
      <c r="H50" s="196"/>
      <c r="I50" s="193">
        <f>+I41+I42+I43+I44+I45+I48</f>
        <v>25573.71</v>
      </c>
      <c r="J50" s="196"/>
      <c r="K50" s="196"/>
      <c r="L50" s="196"/>
      <c r="M50" s="188"/>
      <c r="N50" s="188"/>
      <c r="O50" s="193"/>
      <c r="P50" s="193"/>
      <c r="Q50" s="193"/>
      <c r="T50" s="193"/>
      <c r="U50" s="193"/>
      <c r="V50" s="193"/>
      <c r="Y50" s="193"/>
      <c r="Z50" s="193"/>
      <c r="AA50" s="193"/>
      <c r="AB50" s="163"/>
      <c r="AC50" s="163"/>
      <c r="AD50" s="163"/>
    </row>
    <row r="51" spans="1:34" x14ac:dyDescent="0.2">
      <c r="C51" s="193"/>
      <c r="D51" s="196"/>
      <c r="E51" s="196"/>
      <c r="F51" s="196"/>
      <c r="G51" s="196"/>
      <c r="H51" s="196"/>
      <c r="I51" s="196"/>
      <c r="J51" s="196"/>
      <c r="K51" s="196"/>
      <c r="L51" s="196"/>
      <c r="M51" s="188"/>
      <c r="N51" s="188"/>
      <c r="O51" s="193"/>
      <c r="P51" s="193"/>
      <c r="Q51" s="193"/>
      <c r="T51" s="193"/>
      <c r="U51" s="193"/>
      <c r="V51" s="193"/>
      <c r="Y51" s="193"/>
      <c r="Z51" s="193"/>
      <c r="AA51" s="193"/>
      <c r="AB51" s="163"/>
      <c r="AC51" s="163"/>
      <c r="AD51" s="163"/>
    </row>
    <row r="52" spans="1:34" x14ac:dyDescent="0.2">
      <c r="C52" s="193"/>
      <c r="D52" s="196"/>
      <c r="E52" s="196"/>
      <c r="F52" s="196"/>
      <c r="G52" s="196"/>
      <c r="H52" s="196"/>
      <c r="I52" s="196"/>
      <c r="J52" s="196"/>
      <c r="K52" s="196"/>
      <c r="L52" s="196">
        <f>+L30+L42</f>
        <v>200</v>
      </c>
      <c r="M52" s="188"/>
      <c r="N52" s="188"/>
      <c r="O52" s="193"/>
      <c r="P52" s="193"/>
      <c r="Q52" s="196">
        <f>+Q30+Q42</f>
        <v>690.71</v>
      </c>
      <c r="T52" s="193"/>
      <c r="U52" s="193"/>
      <c r="V52" s="196">
        <f>+V30+V42</f>
        <v>0</v>
      </c>
      <c r="Y52" s="193"/>
      <c r="Z52" s="193"/>
      <c r="AA52" s="196">
        <f>+AA30+AA42</f>
        <v>400</v>
      </c>
      <c r="AB52" s="163"/>
      <c r="AC52" s="163"/>
      <c r="AD52" s="163"/>
    </row>
    <row r="53" spans="1:34" x14ac:dyDescent="0.2">
      <c r="C53" s="193"/>
      <c r="D53" s="196"/>
      <c r="E53" s="196"/>
      <c r="F53" s="196"/>
      <c r="G53" s="196"/>
      <c r="H53" s="196"/>
      <c r="I53" s="196">
        <f>+I42+I30</f>
        <v>1300</v>
      </c>
      <c r="J53" s="196"/>
      <c r="K53" s="196"/>
      <c r="L53" s="196"/>
      <c r="M53" s="188"/>
      <c r="N53" s="188"/>
      <c r="O53" s="193"/>
      <c r="P53" s="193"/>
      <c r="Q53" s="193"/>
      <c r="T53" s="193"/>
      <c r="U53" s="193"/>
      <c r="V53" s="193"/>
      <c r="Y53" s="193"/>
      <c r="Z53" s="193"/>
      <c r="AA53" s="193"/>
      <c r="AB53" s="163"/>
      <c r="AC53" s="163"/>
      <c r="AD53" s="163"/>
    </row>
    <row r="55" spans="1:34" ht="38.25" x14ac:dyDescent="0.2">
      <c r="B55" s="197" t="s">
        <v>193</v>
      </c>
      <c r="C55" s="198" t="s">
        <v>158</v>
      </c>
      <c r="D55" s="166" t="s">
        <v>188</v>
      </c>
      <c r="E55" s="199" t="s">
        <v>189</v>
      </c>
      <c r="F55" s="199" t="s">
        <v>190</v>
      </c>
      <c r="G55" s="199" t="s">
        <v>191</v>
      </c>
      <c r="H55" s="199" t="s">
        <v>160</v>
      </c>
      <c r="I55" s="199"/>
      <c r="J55" s="168" t="s">
        <v>161</v>
      </c>
      <c r="K55" s="168" t="s">
        <v>19</v>
      </c>
      <c r="L55" s="168" t="s">
        <v>20</v>
      </c>
      <c r="M55" s="169" t="s">
        <v>162</v>
      </c>
      <c r="N55" s="169" t="s">
        <v>163</v>
      </c>
      <c r="O55" s="170" t="s">
        <v>161</v>
      </c>
      <c r="P55" s="170" t="s">
        <v>19</v>
      </c>
      <c r="Q55" s="170" t="s">
        <v>20</v>
      </c>
      <c r="R55" s="170" t="s">
        <v>162</v>
      </c>
      <c r="S55" s="170" t="s">
        <v>163</v>
      </c>
      <c r="T55" s="171" t="s">
        <v>161</v>
      </c>
      <c r="U55" s="171" t="s">
        <v>19</v>
      </c>
      <c r="V55" s="171" t="s">
        <v>20</v>
      </c>
      <c r="W55" s="171" t="s">
        <v>162</v>
      </c>
      <c r="X55" s="171" t="s">
        <v>163</v>
      </c>
      <c r="Y55" s="172" t="s">
        <v>161</v>
      </c>
      <c r="Z55" s="172" t="s">
        <v>19</v>
      </c>
      <c r="AA55" s="172" t="s">
        <v>20</v>
      </c>
      <c r="AB55" s="173" t="s">
        <v>162</v>
      </c>
      <c r="AC55" s="173" t="s">
        <v>163</v>
      </c>
      <c r="AD55" s="173"/>
      <c r="AE55" s="174" t="s">
        <v>164</v>
      </c>
      <c r="AF55" s="174" t="s">
        <v>165</v>
      </c>
      <c r="AG55" s="175" t="s">
        <v>162</v>
      </c>
      <c r="AH55" s="175" t="s">
        <v>163</v>
      </c>
    </row>
    <row r="56" spans="1:34" x14ac:dyDescent="0.2">
      <c r="D56" s="163"/>
      <c r="E56" s="163"/>
      <c r="F56" s="163"/>
      <c r="G56" s="163"/>
      <c r="H56" s="163"/>
      <c r="I56" s="163"/>
    </row>
    <row r="57" spans="1:34" x14ac:dyDescent="0.2">
      <c r="A57" s="236">
        <v>7</v>
      </c>
      <c r="B57" s="203" t="s">
        <v>166</v>
      </c>
      <c r="C57" s="202"/>
      <c r="D57" s="202"/>
      <c r="E57" s="202"/>
      <c r="F57" s="202"/>
      <c r="G57" s="202"/>
      <c r="H57" s="163"/>
      <c r="I57" s="163"/>
    </row>
    <row r="58" spans="1:34" x14ac:dyDescent="0.2">
      <c r="A58" s="236">
        <v>73</v>
      </c>
      <c r="B58" s="203" t="s">
        <v>180</v>
      </c>
      <c r="C58" s="202"/>
      <c r="D58" s="202"/>
      <c r="E58" s="202"/>
      <c r="F58" s="202"/>
      <c r="G58" s="202"/>
      <c r="H58" s="163"/>
      <c r="I58" s="163"/>
    </row>
    <row r="59" spans="1:34" x14ac:dyDescent="0.2">
      <c r="A59" s="236">
        <v>7306</v>
      </c>
      <c r="B59" s="203" t="s">
        <v>194</v>
      </c>
      <c r="C59" s="202"/>
      <c r="D59" s="202"/>
      <c r="E59" s="202"/>
      <c r="F59" s="202"/>
      <c r="G59" s="202"/>
      <c r="H59" s="163"/>
      <c r="I59" s="163"/>
    </row>
    <row r="60" spans="1:34" x14ac:dyDescent="0.2">
      <c r="A60" s="200">
        <v>730606</v>
      </c>
      <c r="B60" s="201" t="s">
        <v>92</v>
      </c>
      <c r="C60" s="202">
        <v>18144</v>
      </c>
      <c r="D60" s="202">
        <v>0</v>
      </c>
      <c r="E60" s="202">
        <v>0</v>
      </c>
      <c r="F60" s="202">
        <v>0</v>
      </c>
      <c r="G60" s="202">
        <v>-3000</v>
      </c>
      <c r="H60" s="163">
        <f>+C60-D60</f>
        <v>18144</v>
      </c>
      <c r="I60" s="163">
        <f>+C60+G60</f>
        <v>15144</v>
      </c>
      <c r="J60" s="163">
        <v>3200</v>
      </c>
      <c r="K60" s="163">
        <v>3200</v>
      </c>
      <c r="L60" s="163">
        <v>3120</v>
      </c>
      <c r="M60" s="188">
        <f>+H60-J60</f>
        <v>14944</v>
      </c>
      <c r="N60" s="188">
        <f>+H60-K60</f>
        <v>14944</v>
      </c>
      <c r="O60" s="163">
        <v>1200</v>
      </c>
      <c r="P60" s="163">
        <v>1200</v>
      </c>
      <c r="Q60" s="163">
        <v>920</v>
      </c>
      <c r="R60" s="163">
        <f>+M60-O60</f>
        <v>13744</v>
      </c>
      <c r="S60" s="163">
        <f>+N60-P60</f>
        <v>13744</v>
      </c>
      <c r="T60" s="163">
        <v>2773.33</v>
      </c>
      <c r="U60" s="163">
        <v>2773.33</v>
      </c>
      <c r="V60" s="163">
        <v>2936</v>
      </c>
      <c r="W60" s="163">
        <f>+R60-T60</f>
        <v>10970.67</v>
      </c>
      <c r="X60" s="163">
        <f>+S60-U60</f>
        <v>10970.67</v>
      </c>
      <c r="Y60" s="244">
        <v>7625</v>
      </c>
      <c r="Z60" s="244">
        <v>7625</v>
      </c>
      <c r="AA60" s="244">
        <v>7574.83</v>
      </c>
      <c r="AB60" s="253">
        <f>+W60-Y60+G60</f>
        <v>345.67000000000007</v>
      </c>
      <c r="AC60" s="253">
        <f>+X60-Z60+G60</f>
        <v>345.67000000000007</v>
      </c>
      <c r="AD60" s="253"/>
      <c r="AE60" s="188">
        <f>+J60+O60+T60+Y60</f>
        <v>14798.33</v>
      </c>
      <c r="AF60" s="188">
        <f t="shared" ref="AF60" si="31">+Z60+U60+P60+K60</f>
        <v>14798.33</v>
      </c>
    </row>
    <row r="61" spans="1:34" x14ac:dyDescent="0.2">
      <c r="D61" s="163"/>
      <c r="E61" s="163"/>
      <c r="F61" s="163"/>
      <c r="G61" s="163"/>
      <c r="H61" s="163"/>
      <c r="I61" s="163"/>
    </row>
    <row r="62" spans="1:34" x14ac:dyDescent="0.2">
      <c r="C62" s="193">
        <f>SUM(C60:C61)</f>
        <v>18144</v>
      </c>
      <c r="D62" s="193">
        <f t="shared" ref="D62:V62" si="32">SUM(D60:D61)</f>
        <v>0</v>
      </c>
      <c r="E62" s="193">
        <f t="shared" si="32"/>
        <v>0</v>
      </c>
      <c r="F62" s="193">
        <f t="shared" si="32"/>
        <v>0</v>
      </c>
      <c r="G62" s="193">
        <f t="shared" si="32"/>
        <v>-3000</v>
      </c>
      <c r="H62" s="193">
        <f t="shared" si="32"/>
        <v>18144</v>
      </c>
      <c r="I62" s="193">
        <f>SUM(I57:I61)</f>
        <v>15144</v>
      </c>
      <c r="J62" s="193">
        <f t="shared" si="32"/>
        <v>3200</v>
      </c>
      <c r="K62" s="193">
        <f t="shared" si="32"/>
        <v>3200</v>
      </c>
      <c r="L62" s="193">
        <f t="shared" si="32"/>
        <v>3120</v>
      </c>
      <c r="M62" s="193"/>
      <c r="N62" s="193"/>
      <c r="O62" s="193">
        <f t="shared" si="32"/>
        <v>1200</v>
      </c>
      <c r="P62" s="193">
        <f t="shared" si="32"/>
        <v>1200</v>
      </c>
      <c r="Q62" s="193">
        <f t="shared" si="32"/>
        <v>920</v>
      </c>
      <c r="R62" s="193"/>
      <c r="S62" s="193"/>
      <c r="T62" s="193">
        <f t="shared" si="32"/>
        <v>2773.33</v>
      </c>
      <c r="U62" s="193">
        <f t="shared" si="32"/>
        <v>2773.33</v>
      </c>
      <c r="V62" s="193">
        <f t="shared" si="32"/>
        <v>2936</v>
      </c>
      <c r="W62" s="193"/>
      <c r="X62" s="193"/>
      <c r="Y62" s="193">
        <f>SUM(Y60:Y61)</f>
        <v>7625</v>
      </c>
      <c r="Z62" s="193">
        <f>SUM(Z60:Z61)</f>
        <v>7625</v>
      </c>
      <c r="AA62" s="193">
        <f>SUM(AA60:AA61)</f>
        <v>7574.83</v>
      </c>
      <c r="AB62" s="193">
        <f>SUM(AB60:AB61)</f>
        <v>345.67000000000007</v>
      </c>
      <c r="AC62" s="193">
        <f>SUM(AC60:AC61)</f>
        <v>345.67000000000007</v>
      </c>
      <c r="AD62" s="193">
        <f>+L62+Q62+V62+AA62</f>
        <v>14550.83</v>
      </c>
    </row>
    <row r="63" spans="1:34" x14ac:dyDescent="0.2">
      <c r="D63" s="163"/>
      <c r="E63" s="163"/>
      <c r="F63" s="163"/>
      <c r="G63" s="163"/>
      <c r="H63" s="163"/>
      <c r="I63" s="163"/>
    </row>
    <row r="64" spans="1:34" x14ac:dyDescent="0.2">
      <c r="D64" s="163"/>
      <c r="E64" s="163"/>
      <c r="F64" s="163"/>
      <c r="G64" s="163"/>
      <c r="H64" s="163"/>
      <c r="I64" s="163"/>
    </row>
    <row r="65" spans="1:34" x14ac:dyDescent="0.2">
      <c r="D65" s="163"/>
      <c r="E65" s="163"/>
      <c r="F65" s="163"/>
      <c r="G65" s="163"/>
      <c r="H65" s="163"/>
      <c r="I65" s="163"/>
    </row>
    <row r="66" spans="1:34" ht="38.25" x14ac:dyDescent="0.2">
      <c r="B66" s="197" t="s">
        <v>195</v>
      </c>
      <c r="C66" s="198" t="s">
        <v>158</v>
      </c>
      <c r="D66" s="166" t="s">
        <v>188</v>
      </c>
      <c r="E66" s="199" t="s">
        <v>189</v>
      </c>
      <c r="F66" s="199" t="s">
        <v>190</v>
      </c>
      <c r="G66" s="199" t="s">
        <v>191</v>
      </c>
      <c r="H66" s="199" t="s">
        <v>160</v>
      </c>
      <c r="I66" s="199"/>
      <c r="J66" s="168" t="s">
        <v>161</v>
      </c>
      <c r="K66" s="168" t="s">
        <v>19</v>
      </c>
      <c r="L66" s="168" t="s">
        <v>20</v>
      </c>
      <c r="M66" s="169" t="s">
        <v>162</v>
      </c>
      <c r="N66" s="169" t="s">
        <v>163</v>
      </c>
      <c r="O66" s="170" t="s">
        <v>161</v>
      </c>
      <c r="P66" s="170" t="s">
        <v>19</v>
      </c>
      <c r="Q66" s="170" t="s">
        <v>20</v>
      </c>
      <c r="R66" s="170" t="s">
        <v>162</v>
      </c>
      <c r="S66" s="170" t="s">
        <v>163</v>
      </c>
      <c r="T66" s="171" t="s">
        <v>161</v>
      </c>
      <c r="U66" s="171" t="s">
        <v>19</v>
      </c>
      <c r="V66" s="171" t="s">
        <v>20</v>
      </c>
      <c r="W66" s="171" t="s">
        <v>162</v>
      </c>
      <c r="X66" s="171" t="s">
        <v>163</v>
      </c>
      <c r="Y66" s="172" t="s">
        <v>161</v>
      </c>
      <c r="Z66" s="172" t="s">
        <v>19</v>
      </c>
      <c r="AA66" s="172" t="s">
        <v>20</v>
      </c>
      <c r="AB66" s="173" t="s">
        <v>162</v>
      </c>
      <c r="AC66" s="173" t="s">
        <v>163</v>
      </c>
      <c r="AD66" s="173"/>
      <c r="AE66" s="174" t="s">
        <v>164</v>
      </c>
      <c r="AF66" s="174" t="s">
        <v>165</v>
      </c>
      <c r="AG66" s="175" t="s">
        <v>162</v>
      </c>
      <c r="AH66" s="175" t="s">
        <v>163</v>
      </c>
    </row>
    <row r="68" spans="1:34" ht="12.75" customHeight="1" x14ac:dyDescent="0.2">
      <c r="A68" s="236">
        <v>730604</v>
      </c>
      <c r="B68" s="203" t="s">
        <v>196</v>
      </c>
      <c r="C68" s="255">
        <v>0</v>
      </c>
      <c r="D68" s="256"/>
      <c r="E68" s="255">
        <v>5000</v>
      </c>
      <c r="F68" s="255"/>
      <c r="G68" s="257">
        <v>-2600</v>
      </c>
      <c r="H68" s="257">
        <v>5000</v>
      </c>
      <c r="I68" s="257">
        <f>+E68+G68</f>
        <v>2400</v>
      </c>
      <c r="J68" s="206"/>
      <c r="K68" s="206"/>
      <c r="L68" s="206"/>
      <c r="M68" s="189">
        <f>+H68</f>
        <v>5000</v>
      </c>
      <c r="N68" s="258">
        <f>+M68</f>
        <v>5000</v>
      </c>
      <c r="O68" s="177">
        <v>2400</v>
      </c>
      <c r="P68" s="177">
        <v>2400</v>
      </c>
      <c r="Q68" s="177">
        <v>2250</v>
      </c>
      <c r="R68" s="177">
        <f>+H68-O68</f>
        <v>2600</v>
      </c>
      <c r="S68" s="177">
        <f>+H68-P68</f>
        <v>2600</v>
      </c>
      <c r="T68" s="178">
        <v>0</v>
      </c>
      <c r="U68" s="178">
        <v>0</v>
      </c>
      <c r="V68" s="259">
        <v>150</v>
      </c>
      <c r="W68" s="178">
        <f>+R68-T68</f>
        <v>2600</v>
      </c>
      <c r="X68" s="178">
        <f>+S68-U68</f>
        <v>2600</v>
      </c>
      <c r="Y68" s="179">
        <v>0</v>
      </c>
      <c r="Z68" s="179">
        <v>0</v>
      </c>
      <c r="AA68" s="179">
        <v>0</v>
      </c>
      <c r="AB68" s="179">
        <f>+W68+G68</f>
        <v>0</v>
      </c>
      <c r="AC68" s="179">
        <f>+X68+G68</f>
        <v>0</v>
      </c>
      <c r="AD68" s="179"/>
    </row>
    <row r="69" spans="1:34" ht="12.75" customHeight="1" x14ac:dyDescent="0.2">
      <c r="A69" s="200">
        <v>730605</v>
      </c>
      <c r="B69" s="201" t="s">
        <v>136</v>
      </c>
      <c r="C69" s="255">
        <v>9500</v>
      </c>
      <c r="D69" s="255">
        <v>0</v>
      </c>
      <c r="E69" s="255">
        <v>0</v>
      </c>
      <c r="F69" s="255">
        <v>0</v>
      </c>
      <c r="G69" s="257">
        <v>0</v>
      </c>
      <c r="H69" s="260">
        <f>+C69</f>
        <v>9500</v>
      </c>
      <c r="I69" s="260">
        <f>+H69</f>
        <v>9500</v>
      </c>
      <c r="J69" s="258">
        <v>0</v>
      </c>
      <c r="K69" s="258">
        <v>0</v>
      </c>
      <c r="L69" s="258">
        <v>0</v>
      </c>
      <c r="M69" s="261">
        <f>+H69-J69</f>
        <v>9500</v>
      </c>
      <c r="N69" s="261">
        <f>+H69-K69</f>
        <v>9500</v>
      </c>
      <c r="O69" s="262">
        <v>9500</v>
      </c>
      <c r="P69" s="262">
        <v>9500</v>
      </c>
      <c r="Q69" s="177">
        <v>9500</v>
      </c>
      <c r="R69" s="262">
        <f t="shared" ref="R69:S72" si="33">+M69-O69</f>
        <v>0</v>
      </c>
      <c r="S69" s="262">
        <f t="shared" si="33"/>
        <v>0</v>
      </c>
      <c r="T69" s="178">
        <v>0</v>
      </c>
      <c r="U69" s="178">
        <v>0</v>
      </c>
      <c r="V69" s="178">
        <v>0</v>
      </c>
      <c r="W69" s="178">
        <f>+R69</f>
        <v>0</v>
      </c>
      <c r="X69" s="178">
        <f>+S69</f>
        <v>0</v>
      </c>
      <c r="Y69" s="179">
        <v>0</v>
      </c>
      <c r="Z69" s="179">
        <v>0</v>
      </c>
      <c r="AA69" s="179">
        <v>0</v>
      </c>
      <c r="AB69" s="179">
        <f>+W69</f>
        <v>0</v>
      </c>
      <c r="AC69" s="179">
        <f>+X69</f>
        <v>0</v>
      </c>
      <c r="AD69" s="179"/>
    </row>
    <row r="70" spans="1:34" ht="12.75" customHeight="1" x14ac:dyDescent="0.2">
      <c r="A70" s="200">
        <v>730811</v>
      </c>
      <c r="B70" s="201" t="s">
        <v>137</v>
      </c>
      <c r="C70" s="255">
        <v>200</v>
      </c>
      <c r="D70" s="255">
        <v>0</v>
      </c>
      <c r="E70" s="255">
        <v>0</v>
      </c>
      <c r="F70" s="255">
        <v>0</v>
      </c>
      <c r="G70" s="257">
        <v>0</v>
      </c>
      <c r="H70" s="260">
        <f>+C70</f>
        <v>200</v>
      </c>
      <c r="I70" s="260">
        <f>+H70</f>
        <v>200</v>
      </c>
      <c r="J70" s="258">
        <v>0</v>
      </c>
      <c r="K70" s="258">
        <v>0</v>
      </c>
      <c r="L70" s="258">
        <v>0</v>
      </c>
      <c r="M70" s="261">
        <f t="shared" ref="M70:M72" si="34">+H70-J70</f>
        <v>200</v>
      </c>
      <c r="N70" s="261">
        <f t="shared" ref="N70:N72" si="35">+H70-K70</f>
        <v>200</v>
      </c>
      <c r="O70" s="177">
        <v>0</v>
      </c>
      <c r="P70" s="177">
        <v>0</v>
      </c>
      <c r="Q70" s="177">
        <v>0</v>
      </c>
      <c r="R70" s="177">
        <f t="shared" si="33"/>
        <v>200</v>
      </c>
      <c r="S70" s="177">
        <f t="shared" si="33"/>
        <v>200</v>
      </c>
      <c r="T70" s="178"/>
      <c r="U70" s="178"/>
      <c r="V70" s="178"/>
      <c r="W70" s="178"/>
      <c r="X70" s="178"/>
      <c r="Y70" s="179"/>
      <c r="Z70" s="179"/>
      <c r="AA70" s="179"/>
      <c r="AB70" s="179"/>
      <c r="AC70" s="179"/>
      <c r="AD70" s="179"/>
    </row>
    <row r="71" spans="1:34" ht="12.75" customHeight="1" x14ac:dyDescent="0.2">
      <c r="A71" s="200">
        <v>750104</v>
      </c>
      <c r="B71" s="201" t="s">
        <v>144</v>
      </c>
      <c r="C71" s="263">
        <v>68000</v>
      </c>
      <c r="D71" s="255">
        <v>0</v>
      </c>
      <c r="E71" s="255">
        <v>0</v>
      </c>
      <c r="F71" s="255">
        <v>0</v>
      </c>
      <c r="G71" s="257">
        <v>0</v>
      </c>
      <c r="H71" s="260">
        <f>+C71</f>
        <v>68000</v>
      </c>
      <c r="I71" s="260">
        <f>+H71</f>
        <v>68000</v>
      </c>
      <c r="J71" s="258">
        <v>0</v>
      </c>
      <c r="K71" s="258">
        <v>0</v>
      </c>
      <c r="L71" s="258">
        <v>0</v>
      </c>
      <c r="M71" s="261">
        <f t="shared" si="34"/>
        <v>68000</v>
      </c>
      <c r="N71" s="261">
        <f t="shared" si="35"/>
        <v>68000</v>
      </c>
      <c r="O71" s="264">
        <v>32848.620000000003</v>
      </c>
      <c r="P71" s="264">
        <v>32848.620000000003</v>
      </c>
      <c r="Q71" s="264">
        <v>32843.769999999997</v>
      </c>
      <c r="R71" s="177">
        <f t="shared" si="33"/>
        <v>35151.379999999997</v>
      </c>
      <c r="S71" s="177">
        <f t="shared" si="33"/>
        <v>35151.379999999997</v>
      </c>
      <c r="T71" s="178">
        <v>31577.26</v>
      </c>
      <c r="U71" s="178">
        <v>31577.26</v>
      </c>
      <c r="V71" s="178">
        <v>31577.26</v>
      </c>
      <c r="W71" s="178">
        <f>+R71-T71</f>
        <v>3574.119999999999</v>
      </c>
      <c r="X71" s="178">
        <f>+S71-U71</f>
        <v>3574.119999999999</v>
      </c>
      <c r="Y71" s="179">
        <v>0</v>
      </c>
      <c r="Z71" s="179">
        <v>0</v>
      </c>
      <c r="AA71" s="179">
        <v>0</v>
      </c>
      <c r="AB71" s="179">
        <f>+W71-Y71</f>
        <v>3574.119999999999</v>
      </c>
      <c r="AC71" s="179">
        <f>+X71-Z71</f>
        <v>3574.119999999999</v>
      </c>
      <c r="AD71" s="179"/>
    </row>
    <row r="72" spans="1:34" ht="12.75" customHeight="1" x14ac:dyDescent="0.2">
      <c r="A72" s="200">
        <v>750107</v>
      </c>
      <c r="B72" s="201" t="s">
        <v>145</v>
      </c>
      <c r="C72" s="255">
        <v>8500</v>
      </c>
      <c r="D72" s="255">
        <v>0</v>
      </c>
      <c r="E72" s="255">
        <v>0</v>
      </c>
      <c r="F72" s="255">
        <v>0</v>
      </c>
      <c r="G72" s="257">
        <v>0</v>
      </c>
      <c r="H72" s="260">
        <f>+C72</f>
        <v>8500</v>
      </c>
      <c r="I72" s="260">
        <f>+H72</f>
        <v>8500</v>
      </c>
      <c r="J72" s="258">
        <v>0</v>
      </c>
      <c r="K72" s="258">
        <v>0</v>
      </c>
      <c r="L72" s="258">
        <v>0</v>
      </c>
      <c r="M72" s="261">
        <f t="shared" si="34"/>
        <v>8500</v>
      </c>
      <c r="N72" s="261">
        <f t="shared" si="35"/>
        <v>8500</v>
      </c>
      <c r="O72" s="264">
        <v>8094.68</v>
      </c>
      <c r="P72" s="264">
        <v>8094.68</v>
      </c>
      <c r="Q72" s="264">
        <v>8094.68</v>
      </c>
      <c r="R72" s="177">
        <f t="shared" si="33"/>
        <v>405.31999999999971</v>
      </c>
      <c r="S72" s="177">
        <f t="shared" si="33"/>
        <v>405.31999999999971</v>
      </c>
      <c r="T72" s="178">
        <v>0</v>
      </c>
      <c r="U72" s="178">
        <v>0</v>
      </c>
      <c r="V72" s="178">
        <v>0</v>
      </c>
      <c r="W72" s="178">
        <f>+R72-T72</f>
        <v>405.31999999999971</v>
      </c>
      <c r="X72" s="178">
        <f>+S72-U72</f>
        <v>405.31999999999971</v>
      </c>
      <c r="Y72" s="179">
        <v>0</v>
      </c>
      <c r="Z72" s="179">
        <v>0</v>
      </c>
      <c r="AA72" s="179">
        <v>0</v>
      </c>
      <c r="AB72" s="179">
        <f>+W72-Y72</f>
        <v>405.31999999999971</v>
      </c>
      <c r="AC72" s="179">
        <f>+X72-Z72</f>
        <v>405.31999999999971</v>
      </c>
      <c r="AD72" s="179"/>
    </row>
    <row r="73" spans="1:34" x14ac:dyDescent="0.2">
      <c r="C73" s="193">
        <f>SUM(C68:C72)</f>
        <v>86200</v>
      </c>
      <c r="D73" s="193">
        <f>SUM(D68:D72)</f>
        <v>0</v>
      </c>
      <c r="E73" s="193">
        <f>SUM(E68:E72)</f>
        <v>5000</v>
      </c>
      <c r="F73" s="193">
        <f>SUM(F68:F72)</f>
        <v>0</v>
      </c>
      <c r="G73" s="193">
        <f>SUM(G68:G72)</f>
        <v>-2600</v>
      </c>
      <c r="H73" s="267">
        <f t="shared" ref="H73:N73" si="36">SUM(H67:H72)</f>
        <v>91200</v>
      </c>
      <c r="I73" s="267">
        <f t="shared" si="36"/>
        <v>88600</v>
      </c>
      <c r="J73" s="267">
        <f t="shared" si="36"/>
        <v>0</v>
      </c>
      <c r="K73" s="267">
        <f t="shared" si="36"/>
        <v>0</v>
      </c>
      <c r="L73" s="267">
        <f t="shared" si="36"/>
        <v>0</v>
      </c>
      <c r="M73" s="267">
        <f t="shared" si="36"/>
        <v>91200</v>
      </c>
      <c r="N73" s="267">
        <f t="shared" si="36"/>
        <v>91200</v>
      </c>
      <c r="O73" s="267">
        <f>SUM(O68:O72)</f>
        <v>52843.3</v>
      </c>
      <c r="P73" s="267">
        <f>SUM(P67:P72)</f>
        <v>52843.3</v>
      </c>
      <c r="Q73" s="267">
        <f>SUM(Q67:Q72)</f>
        <v>52688.45</v>
      </c>
      <c r="R73" s="267"/>
      <c r="S73" s="267"/>
      <c r="T73" s="267">
        <f>SUM(T67:T72)</f>
        <v>31577.26</v>
      </c>
      <c r="U73" s="267">
        <f>SUM(U67:U72)</f>
        <v>31577.26</v>
      </c>
      <c r="V73" s="267">
        <f>SUM(V67:V72)</f>
        <v>31727.26</v>
      </c>
      <c r="W73" s="267"/>
      <c r="X73" s="267"/>
      <c r="Y73" s="163">
        <f>SUM(Y68:Y72)</f>
        <v>0</v>
      </c>
      <c r="Z73" s="163">
        <f>SUM(Z68:Z72)</f>
        <v>0</v>
      </c>
      <c r="AA73" s="163">
        <f>SUM(AA68:AA72)</f>
        <v>0</v>
      </c>
      <c r="AB73" s="163">
        <f>SUM(AB68:AB72)</f>
        <v>3979.4399999999987</v>
      </c>
      <c r="AC73" s="163">
        <f>SUM(AC68:AC72)</f>
        <v>3979.4399999999987</v>
      </c>
      <c r="AD73" s="163"/>
    </row>
    <row r="74" spans="1:34" x14ac:dyDescent="0.2">
      <c r="D74" s="181"/>
      <c r="E74" s="181"/>
      <c r="F74" s="181"/>
      <c r="O74" s="268"/>
      <c r="P74" s="268"/>
      <c r="Q74" s="268"/>
    </row>
    <row r="75" spans="1:34" x14ac:dyDescent="0.2">
      <c r="E75" s="162" t="s">
        <v>197</v>
      </c>
      <c r="G75" s="196">
        <f>+E73+G73</f>
        <v>2400</v>
      </c>
      <c r="H75" s="196">
        <f>+C73+G75</f>
        <v>88600</v>
      </c>
      <c r="I75" s="196"/>
      <c r="O75" s="268"/>
      <c r="P75" s="268"/>
      <c r="Q75" s="268"/>
    </row>
    <row r="76" spans="1:34" x14ac:dyDescent="0.2">
      <c r="C76" s="193"/>
      <c r="D76" s="181"/>
      <c r="E76" s="181"/>
      <c r="F76" s="181"/>
      <c r="G76" s="181"/>
      <c r="H76" s="181"/>
      <c r="I76" s="196">
        <f>SUM(I68:I72)</f>
        <v>88600</v>
      </c>
      <c r="O76" s="268"/>
      <c r="P76" s="268"/>
      <c r="Q76" s="268"/>
    </row>
    <row r="77" spans="1:34" x14ac:dyDescent="0.2">
      <c r="O77" s="268"/>
      <c r="P77" s="268"/>
      <c r="Q77" s="268"/>
    </row>
    <row r="78" spans="1:34" x14ac:dyDescent="0.2">
      <c r="O78" s="268"/>
      <c r="P78" s="268"/>
      <c r="Q78" s="268"/>
    </row>
    <row r="79" spans="1:34" x14ac:dyDescent="0.2">
      <c r="O79" s="268"/>
      <c r="P79" s="268"/>
      <c r="Q79" s="268"/>
    </row>
    <row r="80" spans="1:34" ht="38.25" x14ac:dyDescent="0.2">
      <c r="B80" s="197" t="s">
        <v>208</v>
      </c>
      <c r="C80" s="198" t="s">
        <v>158</v>
      </c>
      <c r="D80" s="166" t="s">
        <v>188</v>
      </c>
      <c r="E80" s="199" t="s">
        <v>189</v>
      </c>
      <c r="F80" s="199" t="s">
        <v>190</v>
      </c>
      <c r="G80" s="199" t="s">
        <v>191</v>
      </c>
      <c r="H80" s="199" t="s">
        <v>160</v>
      </c>
      <c r="I80" s="199"/>
      <c r="J80" s="168" t="s">
        <v>161</v>
      </c>
      <c r="K80" s="168" t="s">
        <v>19</v>
      </c>
      <c r="L80" s="168" t="s">
        <v>20</v>
      </c>
      <c r="M80" s="169" t="s">
        <v>162</v>
      </c>
      <c r="N80" s="169" t="s">
        <v>163</v>
      </c>
      <c r="O80" s="170" t="s">
        <v>161</v>
      </c>
      <c r="P80" s="170" t="s">
        <v>19</v>
      </c>
      <c r="Q80" s="170" t="s">
        <v>20</v>
      </c>
      <c r="R80" s="170" t="s">
        <v>162</v>
      </c>
      <c r="S80" s="170" t="s">
        <v>163</v>
      </c>
      <c r="T80" s="171" t="s">
        <v>161</v>
      </c>
      <c r="U80" s="171" t="s">
        <v>19</v>
      </c>
      <c r="V80" s="171" t="s">
        <v>20</v>
      </c>
      <c r="W80" s="171" t="s">
        <v>162</v>
      </c>
      <c r="X80" s="171" t="s">
        <v>163</v>
      </c>
      <c r="Y80" s="172" t="s">
        <v>161</v>
      </c>
      <c r="Z80" s="172" t="s">
        <v>19</v>
      </c>
      <c r="AA80" s="172" t="s">
        <v>20</v>
      </c>
      <c r="AB80" s="173" t="s">
        <v>162</v>
      </c>
      <c r="AC80" s="173" t="s">
        <v>163</v>
      </c>
      <c r="AD80" s="173"/>
      <c r="AE80" s="174" t="s">
        <v>164</v>
      </c>
      <c r="AF80" s="174" t="s">
        <v>165</v>
      </c>
      <c r="AG80" s="175" t="s">
        <v>162</v>
      </c>
      <c r="AH80" s="175" t="s">
        <v>163</v>
      </c>
    </row>
    <row r="82" spans="1:32" ht="12.75" customHeight="1" x14ac:dyDescent="0.2">
      <c r="A82" s="200">
        <v>730205</v>
      </c>
      <c r="B82" s="201" t="s">
        <v>121</v>
      </c>
      <c r="C82" s="268">
        <v>2000</v>
      </c>
      <c r="D82" s="254">
        <v>0</v>
      </c>
      <c r="E82" s="254">
        <v>0</v>
      </c>
      <c r="F82" s="254">
        <v>0</v>
      </c>
      <c r="G82" s="254">
        <v>0</v>
      </c>
      <c r="H82" s="269">
        <f>+C82-D82</f>
        <v>2000</v>
      </c>
      <c r="I82" s="269"/>
      <c r="J82" s="244">
        <v>2000</v>
      </c>
      <c r="K82" s="244">
        <v>2000</v>
      </c>
      <c r="L82" s="244">
        <v>2000</v>
      </c>
      <c r="M82" s="270">
        <f>+H82-J82</f>
        <v>0</v>
      </c>
      <c r="N82" s="270">
        <f>+H82-K82</f>
        <v>0</v>
      </c>
      <c r="O82" s="163">
        <v>0</v>
      </c>
      <c r="P82" s="163">
        <v>0</v>
      </c>
      <c r="Q82" s="163">
        <v>0</v>
      </c>
      <c r="R82" s="163">
        <f>+M82-O82</f>
        <v>0</v>
      </c>
      <c r="S82" s="163">
        <f>+N82-P82</f>
        <v>0</v>
      </c>
    </row>
    <row r="83" spans="1:32" ht="12.75" customHeight="1" x14ac:dyDescent="0.2">
      <c r="A83" s="200">
        <v>730811</v>
      </c>
      <c r="B83" s="201" t="s">
        <v>137</v>
      </c>
      <c r="C83" s="268">
        <v>300</v>
      </c>
      <c r="D83" s="254">
        <v>0</v>
      </c>
      <c r="E83" s="254">
        <v>0</v>
      </c>
      <c r="F83" s="254">
        <v>0</v>
      </c>
      <c r="G83" s="163">
        <v>0</v>
      </c>
      <c r="H83" s="269">
        <f t="shared" ref="H83:H84" si="37">+C83+D83</f>
        <v>300</v>
      </c>
      <c r="I83" s="269"/>
      <c r="J83" s="276">
        <v>224.98</v>
      </c>
      <c r="K83" s="276">
        <v>224.98</v>
      </c>
      <c r="L83" s="276">
        <v>224.98</v>
      </c>
      <c r="M83" s="275">
        <f t="shared" ref="M83:M84" si="38">+H83-J83</f>
        <v>75.02000000000001</v>
      </c>
      <c r="N83" s="275">
        <f t="shared" ref="N83:N84" si="39">+H83-K83</f>
        <v>75.02000000000001</v>
      </c>
      <c r="O83" s="163">
        <v>0</v>
      </c>
      <c r="P83" s="163">
        <v>0</v>
      </c>
      <c r="R83" s="163">
        <f t="shared" ref="R83:S84" si="40">+M83-O83</f>
        <v>75.02000000000001</v>
      </c>
      <c r="S83" s="163">
        <f t="shared" si="40"/>
        <v>75.02000000000001</v>
      </c>
      <c r="T83" s="163">
        <v>0</v>
      </c>
      <c r="U83" s="163">
        <v>0</v>
      </c>
      <c r="V83" s="163">
        <v>0</v>
      </c>
      <c r="W83" s="163">
        <f t="shared" ref="W83:X84" si="41">+R83-T83</f>
        <v>75.02000000000001</v>
      </c>
      <c r="X83" s="163">
        <f t="shared" si="41"/>
        <v>75.02000000000001</v>
      </c>
      <c r="Y83" s="276">
        <v>864.64</v>
      </c>
      <c r="Z83" s="276">
        <v>864.64</v>
      </c>
      <c r="AA83" s="163">
        <v>0</v>
      </c>
      <c r="AB83" s="188">
        <f t="shared" ref="AB83:AC84" si="42">+W83-Y83</f>
        <v>-789.62</v>
      </c>
      <c r="AC83" s="188">
        <f t="shared" si="42"/>
        <v>-789.62</v>
      </c>
      <c r="AD83" s="188"/>
    </row>
    <row r="84" spans="1:32" ht="12.75" customHeight="1" x14ac:dyDescent="0.2">
      <c r="A84" s="200">
        <v>750105</v>
      </c>
      <c r="B84" s="201" t="s">
        <v>147</v>
      </c>
      <c r="C84" s="268">
        <v>10000</v>
      </c>
      <c r="D84" s="254">
        <v>54300.11</v>
      </c>
      <c r="E84" s="254">
        <v>0</v>
      </c>
      <c r="F84" s="254">
        <v>0</v>
      </c>
      <c r="G84" s="254">
        <v>0</v>
      </c>
      <c r="H84" s="269">
        <f t="shared" si="37"/>
        <v>64300.11</v>
      </c>
      <c r="I84" s="269"/>
      <c r="J84" s="244">
        <v>54300.11</v>
      </c>
      <c r="K84" s="244">
        <v>54300.11</v>
      </c>
      <c r="L84" s="244">
        <v>23927.66</v>
      </c>
      <c r="M84" s="275">
        <f t="shared" si="38"/>
        <v>10000</v>
      </c>
      <c r="N84" s="275">
        <f t="shared" si="39"/>
        <v>10000</v>
      </c>
      <c r="O84" s="163">
        <v>0</v>
      </c>
      <c r="P84" s="163">
        <v>0</v>
      </c>
      <c r="Q84" s="163">
        <v>30372.45</v>
      </c>
      <c r="R84" s="163">
        <f t="shared" si="40"/>
        <v>10000</v>
      </c>
      <c r="S84" s="163">
        <f t="shared" si="40"/>
        <v>10000</v>
      </c>
      <c r="T84" s="163">
        <v>0</v>
      </c>
      <c r="U84" s="163">
        <v>0</v>
      </c>
      <c r="V84" s="163">
        <v>0</v>
      </c>
      <c r="W84" s="163">
        <f>+R84-T84</f>
        <v>10000</v>
      </c>
      <c r="X84" s="163">
        <f t="shared" si="41"/>
        <v>10000</v>
      </c>
      <c r="Y84" s="244">
        <v>6290</v>
      </c>
      <c r="Z84" s="244">
        <v>6290</v>
      </c>
      <c r="AA84" s="244">
        <v>6290</v>
      </c>
      <c r="AB84" s="188">
        <f t="shared" si="42"/>
        <v>3710</v>
      </c>
      <c r="AC84" s="188">
        <f t="shared" si="42"/>
        <v>3710</v>
      </c>
      <c r="AD84" s="188"/>
    </row>
    <row r="85" spans="1:32" x14ac:dyDescent="0.2">
      <c r="C85" s="193">
        <f t="shared" ref="C85:H85" si="43">SUM(C82:C84)</f>
        <v>12300</v>
      </c>
      <c r="D85" s="193">
        <f t="shared" si="43"/>
        <v>54300.11</v>
      </c>
      <c r="E85" s="193">
        <f t="shared" si="43"/>
        <v>0</v>
      </c>
      <c r="F85" s="193">
        <f t="shared" si="43"/>
        <v>0</v>
      </c>
      <c r="G85" s="193">
        <f t="shared" si="43"/>
        <v>0</v>
      </c>
      <c r="H85" s="193">
        <f t="shared" si="43"/>
        <v>66600.11</v>
      </c>
      <c r="I85" s="193"/>
      <c r="J85" s="193">
        <f>SUM(J82:J84)</f>
        <v>56525.090000000004</v>
      </c>
      <c r="K85" s="193">
        <f>SUM(K82:K84)</f>
        <v>56525.090000000004</v>
      </c>
      <c r="L85" s="193">
        <f>SUM(L82:L84)</f>
        <v>26152.639999999999</v>
      </c>
      <c r="M85" s="193"/>
      <c r="N85" s="193"/>
      <c r="O85" s="193">
        <f t="shared" ref="O85:AC85" si="44">SUM(O82:O84)</f>
        <v>0</v>
      </c>
      <c r="P85" s="193">
        <f t="shared" si="44"/>
        <v>0</v>
      </c>
      <c r="Q85" s="193">
        <f t="shared" si="44"/>
        <v>30372.45</v>
      </c>
      <c r="R85" s="193">
        <f t="shared" si="44"/>
        <v>10075.02</v>
      </c>
      <c r="S85" s="193">
        <f t="shared" si="44"/>
        <v>10075.02</v>
      </c>
      <c r="T85" s="193">
        <f t="shared" si="44"/>
        <v>0</v>
      </c>
      <c r="U85" s="193">
        <f t="shared" si="44"/>
        <v>0</v>
      </c>
      <c r="V85" s="193">
        <f t="shared" si="44"/>
        <v>0</v>
      </c>
      <c r="W85" s="193">
        <f t="shared" si="44"/>
        <v>10075.02</v>
      </c>
      <c r="X85" s="193">
        <f t="shared" si="44"/>
        <v>10075.02</v>
      </c>
      <c r="Y85" s="193">
        <f t="shared" si="44"/>
        <v>7154.64</v>
      </c>
      <c r="Z85" s="193">
        <f t="shared" si="44"/>
        <v>7154.64</v>
      </c>
      <c r="AA85" s="193">
        <f t="shared" si="44"/>
        <v>6290</v>
      </c>
      <c r="AB85" s="193">
        <f t="shared" si="44"/>
        <v>2920.38</v>
      </c>
      <c r="AC85" s="193">
        <f t="shared" si="44"/>
        <v>2920.38</v>
      </c>
      <c r="AD85" s="193"/>
      <c r="AE85" s="188">
        <f>+J85+O85+T85+Y85</f>
        <v>63679.73</v>
      </c>
      <c r="AF85" s="188">
        <f t="shared" ref="AF85" si="45">+Z85+U85+P85+K85</f>
        <v>63679.73</v>
      </c>
    </row>
    <row r="87" spans="1:32" ht="25.5" x14ac:dyDescent="0.2">
      <c r="A87" s="285"/>
      <c r="B87" s="286" t="s">
        <v>204</v>
      </c>
      <c r="C87" s="165" t="s">
        <v>158</v>
      </c>
      <c r="D87" s="287" t="s">
        <v>188</v>
      </c>
      <c r="E87" s="288" t="s">
        <v>189</v>
      </c>
      <c r="F87" s="288" t="s">
        <v>190</v>
      </c>
      <c r="G87" s="288" t="s">
        <v>191</v>
      </c>
      <c r="H87" s="287" t="s">
        <v>192</v>
      </c>
      <c r="Y87" s="172" t="s">
        <v>161</v>
      </c>
      <c r="Z87" s="172" t="s">
        <v>19</v>
      </c>
      <c r="AA87" s="172" t="s">
        <v>20</v>
      </c>
    </row>
    <row r="88" spans="1:32" x14ac:dyDescent="0.2">
      <c r="A88" s="285"/>
      <c r="B88" s="292"/>
      <c r="C88" s="293"/>
      <c r="D88" s="294"/>
      <c r="E88" s="295"/>
      <c r="F88" s="295"/>
      <c r="G88" s="295"/>
      <c r="H88" s="294"/>
      <c r="Y88" s="176"/>
      <c r="Z88" s="176"/>
      <c r="AA88" s="176"/>
    </row>
    <row r="89" spans="1:32" x14ac:dyDescent="0.2">
      <c r="A89" s="296">
        <v>7308110</v>
      </c>
      <c r="B89" s="291" t="s">
        <v>205</v>
      </c>
      <c r="C89" s="163">
        <v>3500</v>
      </c>
      <c r="D89" s="285">
        <v>0</v>
      </c>
      <c r="E89" s="285">
        <v>0</v>
      </c>
      <c r="F89" s="285">
        <v>0</v>
      </c>
      <c r="G89" s="285">
        <v>0</v>
      </c>
      <c r="H89" s="290">
        <f>SUM(C89:G89)</f>
        <v>3500</v>
      </c>
      <c r="Y89" s="297">
        <v>3053.06</v>
      </c>
      <c r="Z89" s="297">
        <v>3053.06</v>
      </c>
      <c r="AA89" s="298">
        <v>3053.06</v>
      </c>
    </row>
    <row r="91" spans="1:32" x14ac:dyDescent="0.2">
      <c r="Q91" s="163">
        <v>149.13</v>
      </c>
      <c r="T91" s="163">
        <v>475206</v>
      </c>
    </row>
    <row r="92" spans="1:32" ht="25.5" x14ac:dyDescent="0.2">
      <c r="A92" s="285"/>
      <c r="B92" s="286" t="s">
        <v>206</v>
      </c>
      <c r="C92" s="165" t="s">
        <v>158</v>
      </c>
      <c r="D92" s="287" t="s">
        <v>188</v>
      </c>
      <c r="E92" s="288" t="s">
        <v>189</v>
      </c>
      <c r="F92" s="288" t="s">
        <v>190</v>
      </c>
      <c r="G92" s="288" t="s">
        <v>191</v>
      </c>
      <c r="H92" s="287" t="s">
        <v>192</v>
      </c>
    </row>
    <row r="93" spans="1:32" x14ac:dyDescent="0.2">
      <c r="A93" s="285"/>
      <c r="B93" s="289"/>
      <c r="C93" s="163">
        <v>12320</v>
      </c>
      <c r="D93" s="285">
        <v>0</v>
      </c>
      <c r="E93" s="285">
        <v>0</v>
      </c>
      <c r="F93" s="285">
        <v>0</v>
      </c>
      <c r="G93" s="285">
        <v>0</v>
      </c>
      <c r="H93" s="290">
        <f>SUM(C93:G93)</f>
        <v>12320</v>
      </c>
    </row>
    <row r="94" spans="1:32" x14ac:dyDescent="0.2">
      <c r="A94" s="285">
        <v>730205</v>
      </c>
      <c r="B94" s="291" t="s">
        <v>203</v>
      </c>
      <c r="D94" s="285"/>
      <c r="E94" s="285"/>
      <c r="F94" s="285"/>
      <c r="G94" s="285"/>
      <c r="H94" s="285"/>
    </row>
    <row r="95" spans="1:32" x14ac:dyDescent="0.2">
      <c r="A95" s="285"/>
      <c r="B95" s="285"/>
      <c r="D95" s="285"/>
      <c r="E95" s="285"/>
      <c r="F95" s="285"/>
      <c r="G95" s="285"/>
      <c r="H95" s="285"/>
    </row>
    <row r="97" spans="1:30" x14ac:dyDescent="0.2">
      <c r="F97" s="196"/>
      <c r="L97" s="283">
        <f>+L16+L44+L70+L83</f>
        <v>224.98</v>
      </c>
      <c r="M97" s="284"/>
      <c r="N97" s="284"/>
      <c r="O97" s="283"/>
      <c r="P97" s="283"/>
      <c r="Q97" s="283">
        <f>+Q16+Q44+Q70+Q83</f>
        <v>8516.81</v>
      </c>
      <c r="V97" s="283">
        <f>+V16+V44+V70+V83</f>
        <v>0</v>
      </c>
      <c r="AA97" s="283">
        <f>+AA16+AA44+AA70+AA83+AA89</f>
        <v>4252.99</v>
      </c>
    </row>
    <row r="98" spans="1:30" ht="76.5" x14ac:dyDescent="0.2">
      <c r="B98" s="286" t="s">
        <v>207</v>
      </c>
    </row>
    <row r="99" spans="1:30" x14ac:dyDescent="0.2">
      <c r="A99" s="246">
        <v>730814</v>
      </c>
      <c r="B99" s="247" t="s">
        <v>152</v>
      </c>
      <c r="C99" s="248">
        <v>14700</v>
      </c>
      <c r="D99" s="219">
        <v>0</v>
      </c>
      <c r="E99" s="219">
        <v>3500</v>
      </c>
      <c r="F99" s="219">
        <v>0</v>
      </c>
      <c r="G99" s="219">
        <v>-3500</v>
      </c>
      <c r="H99" s="222">
        <f>+C99+D99</f>
        <v>14700</v>
      </c>
      <c r="I99" s="222">
        <f>+C99+E99+G99</f>
        <v>14700</v>
      </c>
      <c r="J99" s="221">
        <v>0</v>
      </c>
      <c r="K99" s="221">
        <v>0</v>
      </c>
      <c r="L99" s="221">
        <v>0</v>
      </c>
      <c r="M99" s="222">
        <f>+H99-J99</f>
        <v>14700</v>
      </c>
      <c r="N99" s="222">
        <f>+H99-K99</f>
        <v>14700</v>
      </c>
      <c r="O99" s="221">
        <v>0</v>
      </c>
      <c r="P99" s="249">
        <v>0</v>
      </c>
      <c r="Q99" s="221">
        <v>0</v>
      </c>
      <c r="R99" s="250">
        <f>+M99+E99</f>
        <v>18200</v>
      </c>
      <c r="S99" s="221">
        <f>+N99+E99</f>
        <v>18200</v>
      </c>
      <c r="T99" s="221">
        <v>0</v>
      </c>
      <c r="U99" s="221">
        <v>0</v>
      </c>
      <c r="V99" s="221">
        <v>0</v>
      </c>
      <c r="W99" s="221">
        <f>+R99-T99</f>
        <v>18200</v>
      </c>
      <c r="X99" s="221">
        <f>+S99-U99</f>
        <v>18200</v>
      </c>
      <c r="Y99" s="221">
        <v>14700</v>
      </c>
      <c r="Z99" s="221">
        <v>14700</v>
      </c>
      <c r="AA99" s="221">
        <v>0</v>
      </c>
      <c r="AB99" s="222">
        <f>+W99-Y99+G99</f>
        <v>0</v>
      </c>
      <c r="AC99" s="222">
        <f>+X99-Z99+G99</f>
        <v>0</v>
      </c>
      <c r="AD99" s="222"/>
    </row>
    <row r="100" spans="1:30" x14ac:dyDescent="0.2">
      <c r="A100" s="246">
        <v>730605</v>
      </c>
      <c r="B100" s="247" t="s">
        <v>136</v>
      </c>
      <c r="C100" s="266">
        <v>91552.88</v>
      </c>
      <c r="D100" s="271">
        <v>-54300.11</v>
      </c>
      <c r="E100" s="265">
        <v>-26651.93</v>
      </c>
      <c r="F100" s="272">
        <v>-4992.08</v>
      </c>
      <c r="G100" s="221">
        <v>0</v>
      </c>
      <c r="H100" s="273">
        <f>+C100+D100</f>
        <v>37252.770000000004</v>
      </c>
      <c r="I100" s="273">
        <f>+C100+D100+E100+F100</f>
        <v>5608.7600000000039</v>
      </c>
      <c r="J100" s="218">
        <v>0</v>
      </c>
      <c r="K100" s="218">
        <v>0</v>
      </c>
      <c r="L100" s="218">
        <v>0</v>
      </c>
      <c r="M100" s="274">
        <f>+H100-J100</f>
        <v>37252.770000000004</v>
      </c>
      <c r="N100" s="274">
        <f>+H100-K100</f>
        <v>37252.770000000004</v>
      </c>
      <c r="O100" s="221">
        <v>0</v>
      </c>
      <c r="P100" s="221">
        <v>0</v>
      </c>
      <c r="Q100" s="221">
        <v>0</v>
      </c>
      <c r="R100" s="221">
        <f>+M100+E100</f>
        <v>10600.840000000004</v>
      </c>
      <c r="S100" s="221">
        <f>+N100+E100</f>
        <v>10600.840000000004</v>
      </c>
      <c r="T100" s="221">
        <v>0</v>
      </c>
      <c r="U100" s="221">
        <v>0</v>
      </c>
      <c r="V100" s="221">
        <v>0</v>
      </c>
      <c r="W100" s="221">
        <f>+R100+F100</f>
        <v>5608.7600000000039</v>
      </c>
      <c r="X100" s="221">
        <f>+S100+F100</f>
        <v>5608.7600000000039</v>
      </c>
      <c r="Y100" s="221">
        <v>0</v>
      </c>
      <c r="Z100" s="221">
        <v>0</v>
      </c>
      <c r="AA100" s="221">
        <v>0</v>
      </c>
      <c r="AB100" s="222">
        <f>+W100-Y100</f>
        <v>5608.7600000000039</v>
      </c>
      <c r="AC100" s="222">
        <f>+X100-Z100</f>
        <v>5608.7600000000039</v>
      </c>
      <c r="AD100" s="222"/>
    </row>
    <row r="103" spans="1:30" x14ac:dyDescent="0.2">
      <c r="C103" s="163">
        <f>+C31+C43+C69+C100</f>
        <v>111875.8</v>
      </c>
      <c r="I103" s="163">
        <f>+I31+I43+I69+I100</f>
        <v>20986.380000000005</v>
      </c>
    </row>
  </sheetData>
  <mergeCells count="9">
    <mergeCell ref="J2:N2"/>
    <mergeCell ref="O2:S2"/>
    <mergeCell ref="T2:X2"/>
    <mergeCell ref="Y2:AC2"/>
    <mergeCell ref="D3:E3"/>
    <mergeCell ref="J24:N24"/>
    <mergeCell ref="O24:S24"/>
    <mergeCell ref="T24:X24"/>
    <mergeCell ref="Y24:AC24"/>
  </mergeCell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E2A69-7603-4C4E-B109-E1ABF3381286}">
  <dimension ref="B1:FP150"/>
  <sheetViews>
    <sheetView view="pageBreakPreview" topLeftCell="A4" zoomScale="69" zoomScaleNormal="79" zoomScaleSheetLayoutView="69" workbookViewId="0">
      <selection activeCell="M12" sqref="M12"/>
    </sheetView>
  </sheetViews>
  <sheetFormatPr baseColWidth="10" defaultColWidth="11.5703125" defaultRowHeight="12" x14ac:dyDescent="0.2"/>
  <cols>
    <col min="1" max="1" width="8.28515625" style="47" customWidth="1"/>
    <col min="2" max="2" width="22.85546875" style="47" customWidth="1"/>
    <col min="3" max="3" width="21.42578125" style="47" customWidth="1"/>
    <col min="4" max="4" width="9.42578125" style="47" customWidth="1"/>
    <col min="5" max="5" width="14.5703125" style="47" customWidth="1"/>
    <col min="6" max="6" width="18.5703125" style="47" customWidth="1"/>
    <col min="7" max="7" width="24.85546875" style="47" customWidth="1"/>
    <col min="8" max="8" width="14.5703125" style="47" customWidth="1"/>
    <col min="9" max="9" width="13.5703125" style="49" bestFit="1" customWidth="1"/>
    <col min="10" max="10" width="14.5703125" style="49" customWidth="1"/>
    <col min="11" max="11" width="19.85546875" style="47" customWidth="1"/>
    <col min="12" max="15" width="10.7109375" style="48" customWidth="1"/>
    <col min="16" max="16" width="12.7109375" style="47" customWidth="1"/>
    <col min="17" max="17" width="0" style="47" hidden="1" customWidth="1"/>
    <col min="18" max="16384" width="11.5703125" style="47"/>
  </cols>
  <sheetData>
    <row r="1" spans="2:165" ht="39" customHeight="1" thickBot="1" x14ac:dyDescent="0.25">
      <c r="B1" s="443" t="s">
        <v>130</v>
      </c>
      <c r="C1" s="444"/>
      <c r="D1" s="444"/>
      <c r="E1" s="444"/>
      <c r="F1" s="444"/>
      <c r="G1" s="444"/>
      <c r="H1" s="444"/>
      <c r="I1" s="444"/>
      <c r="J1" s="444"/>
      <c r="K1" s="444"/>
      <c r="L1" s="444"/>
      <c r="M1" s="444"/>
      <c r="N1" s="444"/>
      <c r="O1" s="444"/>
      <c r="P1" s="444"/>
      <c r="Q1" s="445"/>
    </row>
    <row r="2" spans="2:165" s="85" customFormat="1" ht="8.25" customHeight="1" thickBot="1" x14ac:dyDescent="0.25">
      <c r="B2" s="104"/>
      <c r="I2" s="120"/>
      <c r="J2" s="120"/>
      <c r="L2" s="119"/>
      <c r="M2" s="119"/>
      <c r="N2" s="119"/>
      <c r="O2" s="119"/>
    </row>
    <row r="3" spans="2:165" s="75" customFormat="1" ht="25.15" customHeight="1" thickBot="1" x14ac:dyDescent="0.25">
      <c r="B3" s="446" t="s">
        <v>39</v>
      </c>
      <c r="C3" s="447"/>
      <c r="D3" s="160">
        <v>1</v>
      </c>
      <c r="G3" s="77"/>
      <c r="H3" s="47"/>
      <c r="I3" s="76"/>
      <c r="J3" s="76"/>
      <c r="P3" s="100"/>
      <c r="Q3" s="81"/>
    </row>
    <row r="4" spans="2:165" s="81" customFormat="1" ht="22.15" customHeight="1" thickBot="1" x14ac:dyDescent="0.25">
      <c r="B4" s="448" t="s">
        <v>40</v>
      </c>
      <c r="C4" s="449"/>
      <c r="D4" s="449"/>
      <c r="E4" s="449"/>
      <c r="F4" s="449"/>
      <c r="G4" s="449"/>
      <c r="H4" s="449"/>
      <c r="I4" s="449"/>
      <c r="J4" s="449"/>
      <c r="K4" s="449"/>
      <c r="L4" s="449"/>
      <c r="M4" s="449"/>
      <c r="N4" s="449"/>
      <c r="O4" s="449"/>
      <c r="P4" s="449"/>
      <c r="Q4" s="450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75"/>
      <c r="BX4" s="75"/>
      <c r="BY4" s="75"/>
      <c r="BZ4" s="75"/>
      <c r="CA4" s="75"/>
      <c r="CB4" s="75"/>
      <c r="CC4" s="75"/>
      <c r="CD4" s="75"/>
      <c r="CE4" s="75"/>
      <c r="CF4" s="75"/>
      <c r="CG4" s="75"/>
      <c r="CH4" s="75"/>
      <c r="CI4" s="75"/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75"/>
      <c r="DB4" s="75"/>
      <c r="DC4" s="75"/>
      <c r="DD4" s="75"/>
      <c r="DE4" s="75"/>
      <c r="DF4" s="75"/>
      <c r="DG4" s="75"/>
      <c r="DH4" s="75"/>
      <c r="DI4" s="75"/>
      <c r="DJ4" s="75"/>
      <c r="DK4" s="75"/>
      <c r="DL4" s="75"/>
      <c r="DM4" s="75"/>
      <c r="DN4" s="75"/>
      <c r="DO4" s="75"/>
      <c r="DP4" s="75"/>
      <c r="DQ4" s="75"/>
      <c r="DR4" s="75"/>
      <c r="DS4" s="75"/>
      <c r="DT4" s="75"/>
      <c r="DU4" s="75"/>
      <c r="DV4" s="75"/>
      <c r="DW4" s="75"/>
      <c r="DX4" s="75"/>
      <c r="DY4" s="75"/>
      <c r="DZ4" s="75"/>
      <c r="EA4" s="75"/>
      <c r="EB4" s="75"/>
      <c r="EC4" s="75"/>
      <c r="ED4" s="75"/>
      <c r="EE4" s="75"/>
      <c r="EF4" s="75"/>
      <c r="EG4" s="75"/>
      <c r="EH4" s="75"/>
      <c r="EI4" s="75"/>
      <c r="EJ4" s="75"/>
      <c r="EK4" s="75"/>
      <c r="EL4" s="75"/>
      <c r="EM4" s="75"/>
      <c r="EN4" s="75"/>
      <c r="EO4" s="75"/>
      <c r="EP4" s="75"/>
      <c r="EQ4" s="75"/>
      <c r="ER4" s="75"/>
      <c r="ES4" s="75"/>
      <c r="ET4" s="75"/>
      <c r="EU4" s="75"/>
      <c r="EV4" s="75"/>
      <c r="EW4" s="75"/>
      <c r="EX4" s="75"/>
      <c r="EY4" s="75"/>
      <c r="EZ4" s="75"/>
      <c r="FA4" s="75"/>
      <c r="FB4" s="75"/>
      <c r="FC4" s="75"/>
      <c r="FD4" s="75"/>
      <c r="FE4" s="75"/>
      <c r="FF4" s="75"/>
      <c r="FG4" s="75"/>
      <c r="FH4" s="75"/>
      <c r="FI4" s="75"/>
    </row>
    <row r="5" spans="2:165" s="81" customFormat="1" ht="22.15" customHeight="1" x14ac:dyDescent="0.2">
      <c r="B5" s="159" t="s">
        <v>41</v>
      </c>
      <c r="C5" s="451" t="s">
        <v>42</v>
      </c>
      <c r="D5" s="452"/>
      <c r="E5" s="452"/>
      <c r="F5" s="452"/>
      <c r="G5" s="452"/>
      <c r="H5" s="452"/>
      <c r="I5" s="452"/>
      <c r="J5" s="452"/>
      <c r="K5" s="452"/>
      <c r="L5" s="452"/>
      <c r="M5" s="452"/>
      <c r="N5" s="452"/>
      <c r="O5" s="452"/>
      <c r="P5" s="452"/>
      <c r="Q5" s="453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/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/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/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</row>
    <row r="6" spans="2:165" s="81" customFormat="1" ht="22.15" customHeight="1" x14ac:dyDescent="0.2">
      <c r="B6" s="98" t="s">
        <v>43</v>
      </c>
      <c r="C6" s="355" t="s">
        <v>44</v>
      </c>
      <c r="D6" s="356"/>
      <c r="E6" s="356"/>
      <c r="F6" s="356"/>
      <c r="G6" s="356"/>
      <c r="H6" s="356"/>
      <c r="I6" s="356"/>
      <c r="J6" s="356"/>
      <c r="K6" s="356"/>
      <c r="L6" s="356"/>
      <c r="M6" s="356"/>
      <c r="N6" s="356"/>
      <c r="O6" s="356"/>
      <c r="P6" s="356"/>
      <c r="Q6" s="357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/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/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75"/>
      <c r="BW6" s="75"/>
      <c r="BX6" s="75"/>
      <c r="BY6" s="75"/>
      <c r="BZ6" s="75"/>
      <c r="CA6" s="75"/>
      <c r="CB6" s="75"/>
      <c r="CC6" s="75"/>
      <c r="CD6" s="75"/>
      <c r="CE6" s="75"/>
      <c r="CF6" s="75"/>
      <c r="CG6" s="75"/>
      <c r="CH6" s="75"/>
      <c r="CI6" s="75"/>
      <c r="CJ6" s="75"/>
      <c r="CK6" s="75"/>
      <c r="CL6" s="75"/>
      <c r="CM6" s="75"/>
      <c r="CN6" s="75"/>
      <c r="CO6" s="75"/>
      <c r="CP6" s="75"/>
      <c r="CQ6" s="75"/>
      <c r="CR6" s="75"/>
      <c r="CS6" s="75"/>
      <c r="CT6" s="75"/>
      <c r="CU6" s="75"/>
      <c r="CV6" s="75"/>
      <c r="CW6" s="75"/>
      <c r="CX6" s="75"/>
      <c r="CY6" s="75"/>
      <c r="CZ6" s="75"/>
      <c r="DA6" s="75"/>
      <c r="DB6" s="75"/>
      <c r="DC6" s="75"/>
      <c r="DD6" s="75"/>
      <c r="DE6" s="75"/>
      <c r="DF6" s="75"/>
      <c r="DG6" s="75"/>
      <c r="DH6" s="75"/>
      <c r="DI6" s="75"/>
      <c r="DJ6" s="75"/>
      <c r="DK6" s="75"/>
      <c r="DL6" s="75"/>
      <c r="DM6" s="75"/>
      <c r="DN6" s="75"/>
      <c r="DO6" s="75"/>
      <c r="DP6" s="75"/>
      <c r="DQ6" s="75"/>
      <c r="DR6" s="75"/>
      <c r="DS6" s="75"/>
      <c r="DT6" s="75"/>
      <c r="DU6" s="75"/>
      <c r="DV6" s="75"/>
      <c r="DW6" s="75"/>
      <c r="DX6" s="75"/>
      <c r="DY6" s="75"/>
      <c r="DZ6" s="75"/>
      <c r="EA6" s="75"/>
      <c r="EB6" s="75"/>
      <c r="EC6" s="75"/>
      <c r="ED6" s="75"/>
      <c r="EE6" s="75"/>
      <c r="EF6" s="75"/>
      <c r="EG6" s="75"/>
      <c r="EH6" s="75"/>
      <c r="EI6" s="75"/>
      <c r="EJ6" s="75"/>
      <c r="EK6" s="75"/>
      <c r="EL6" s="75"/>
      <c r="EM6" s="75"/>
      <c r="EN6" s="75"/>
      <c r="EO6" s="75"/>
      <c r="EP6" s="75"/>
      <c r="EQ6" s="75"/>
      <c r="ER6" s="75"/>
      <c r="ES6" s="75"/>
      <c r="ET6" s="75"/>
      <c r="EU6" s="75"/>
      <c r="EV6" s="75"/>
      <c r="EW6" s="75"/>
      <c r="EX6" s="75"/>
      <c r="EY6" s="75"/>
      <c r="EZ6" s="75"/>
      <c r="FA6" s="75"/>
      <c r="FB6" s="75"/>
      <c r="FC6" s="75"/>
      <c r="FD6" s="75"/>
      <c r="FE6" s="75"/>
      <c r="FF6" s="75"/>
      <c r="FG6" s="75"/>
      <c r="FH6" s="75"/>
      <c r="FI6" s="75"/>
    </row>
    <row r="7" spans="2:165" s="81" customFormat="1" ht="22.15" customHeight="1" x14ac:dyDescent="0.2">
      <c r="B7" s="97" t="s">
        <v>45</v>
      </c>
      <c r="C7" s="355" t="s">
        <v>46</v>
      </c>
      <c r="D7" s="356"/>
      <c r="E7" s="356"/>
      <c r="F7" s="356"/>
      <c r="G7" s="356"/>
      <c r="H7" s="356"/>
      <c r="I7" s="356"/>
      <c r="J7" s="356"/>
      <c r="K7" s="356"/>
      <c r="L7" s="356"/>
      <c r="M7" s="356"/>
      <c r="N7" s="356"/>
      <c r="O7" s="356"/>
      <c r="P7" s="356"/>
      <c r="Q7" s="357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5"/>
      <c r="BI7" s="75"/>
      <c r="BJ7" s="75"/>
      <c r="BK7" s="75"/>
      <c r="BL7" s="75"/>
      <c r="BM7" s="75"/>
      <c r="BN7" s="75"/>
      <c r="BO7" s="75"/>
      <c r="BP7" s="75"/>
      <c r="BQ7" s="75"/>
      <c r="BR7" s="75"/>
      <c r="BS7" s="75"/>
      <c r="BT7" s="75"/>
      <c r="BU7" s="75"/>
      <c r="BV7" s="75"/>
      <c r="BW7" s="75"/>
      <c r="BX7" s="75"/>
      <c r="BY7" s="75"/>
      <c r="BZ7" s="75"/>
      <c r="CA7" s="75"/>
      <c r="CB7" s="75"/>
      <c r="CC7" s="75"/>
      <c r="CD7" s="75"/>
      <c r="CE7" s="75"/>
      <c r="CF7" s="75"/>
      <c r="CG7" s="75"/>
      <c r="CH7" s="75"/>
      <c r="CI7" s="75"/>
      <c r="CJ7" s="75"/>
      <c r="CK7" s="75"/>
      <c r="CL7" s="75"/>
      <c r="CM7" s="75"/>
      <c r="CN7" s="75"/>
      <c r="CO7" s="75"/>
      <c r="CP7" s="75"/>
      <c r="CQ7" s="75"/>
      <c r="CR7" s="75"/>
      <c r="CS7" s="75"/>
      <c r="CT7" s="75"/>
      <c r="CU7" s="75"/>
      <c r="CV7" s="75"/>
      <c r="CW7" s="75"/>
      <c r="CX7" s="75"/>
      <c r="CY7" s="75"/>
      <c r="CZ7" s="75"/>
      <c r="DA7" s="75"/>
      <c r="DB7" s="75"/>
      <c r="DC7" s="75"/>
      <c r="DD7" s="75"/>
      <c r="DE7" s="75"/>
      <c r="DF7" s="75"/>
      <c r="DG7" s="75"/>
      <c r="DH7" s="75"/>
      <c r="DI7" s="75"/>
      <c r="DJ7" s="75"/>
      <c r="DK7" s="75"/>
      <c r="DL7" s="75"/>
      <c r="DM7" s="75"/>
      <c r="DN7" s="75"/>
      <c r="DO7" s="75"/>
      <c r="DP7" s="75"/>
      <c r="DQ7" s="75"/>
      <c r="DR7" s="75"/>
      <c r="DS7" s="75"/>
      <c r="DT7" s="75"/>
      <c r="DU7" s="75"/>
      <c r="DV7" s="75"/>
      <c r="DW7" s="75"/>
      <c r="DX7" s="75"/>
      <c r="DY7" s="75"/>
      <c r="DZ7" s="75"/>
      <c r="EA7" s="75"/>
      <c r="EB7" s="75"/>
      <c r="EC7" s="75"/>
      <c r="ED7" s="75"/>
      <c r="EE7" s="75"/>
      <c r="EF7" s="75"/>
      <c r="EG7" s="75"/>
      <c r="EH7" s="75"/>
      <c r="EI7" s="75"/>
      <c r="EJ7" s="75"/>
      <c r="EK7" s="75"/>
      <c r="EL7" s="75"/>
      <c r="EM7" s="75"/>
      <c r="EN7" s="75"/>
      <c r="EO7" s="75"/>
      <c r="EP7" s="75"/>
      <c r="EQ7" s="75"/>
      <c r="ER7" s="75"/>
      <c r="ES7" s="75"/>
      <c r="ET7" s="75"/>
      <c r="EU7" s="75"/>
      <c r="EV7" s="75"/>
      <c r="EW7" s="75"/>
      <c r="EX7" s="75"/>
      <c r="EY7" s="75"/>
      <c r="EZ7" s="75"/>
      <c r="FA7" s="75"/>
      <c r="FB7" s="75"/>
      <c r="FC7" s="75"/>
      <c r="FD7" s="75"/>
      <c r="FE7" s="75"/>
      <c r="FF7" s="75"/>
      <c r="FG7" s="75"/>
      <c r="FH7" s="75"/>
      <c r="FI7" s="75"/>
    </row>
    <row r="8" spans="2:165" s="81" customFormat="1" ht="22.15" customHeight="1" thickBot="1" x14ac:dyDescent="0.25">
      <c r="B8" s="96" t="s">
        <v>47</v>
      </c>
      <c r="C8" s="334" t="s">
        <v>48</v>
      </c>
      <c r="D8" s="335"/>
      <c r="E8" s="335"/>
      <c r="F8" s="335"/>
      <c r="G8" s="335"/>
      <c r="H8" s="335"/>
      <c r="I8" s="335"/>
      <c r="J8" s="335"/>
      <c r="K8" s="335"/>
      <c r="L8" s="335"/>
      <c r="M8" s="335"/>
      <c r="N8" s="335"/>
      <c r="O8" s="335"/>
      <c r="P8" s="335"/>
      <c r="Q8" s="336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5"/>
      <c r="BI8" s="75"/>
      <c r="BJ8" s="75"/>
      <c r="BK8" s="75"/>
      <c r="BL8" s="75"/>
      <c r="BM8" s="75"/>
      <c r="BN8" s="75"/>
      <c r="BO8" s="75"/>
      <c r="BP8" s="75"/>
      <c r="BQ8" s="75"/>
      <c r="BR8" s="75"/>
      <c r="BS8" s="75"/>
      <c r="BT8" s="75"/>
      <c r="BU8" s="75"/>
      <c r="BV8" s="75"/>
      <c r="BW8" s="75"/>
      <c r="BX8" s="75"/>
      <c r="BY8" s="75"/>
      <c r="BZ8" s="75"/>
      <c r="CA8" s="75"/>
      <c r="CB8" s="75"/>
      <c r="CC8" s="75"/>
      <c r="CD8" s="75"/>
      <c r="CE8" s="75"/>
      <c r="CF8" s="75"/>
      <c r="CG8" s="75"/>
      <c r="CH8" s="75"/>
      <c r="CI8" s="75"/>
      <c r="CJ8" s="75"/>
      <c r="CK8" s="75"/>
      <c r="CL8" s="75"/>
      <c r="CM8" s="75"/>
      <c r="CN8" s="75"/>
      <c r="CO8" s="75"/>
      <c r="CP8" s="75"/>
      <c r="CQ8" s="75"/>
      <c r="CR8" s="75"/>
      <c r="CS8" s="75"/>
      <c r="CT8" s="75"/>
      <c r="CU8" s="75"/>
      <c r="CV8" s="75"/>
      <c r="CW8" s="75"/>
      <c r="CX8" s="75"/>
      <c r="CY8" s="75"/>
      <c r="CZ8" s="75"/>
      <c r="DA8" s="75"/>
      <c r="DB8" s="75"/>
      <c r="DC8" s="75"/>
      <c r="DD8" s="75"/>
      <c r="DE8" s="75"/>
      <c r="DF8" s="75"/>
      <c r="DG8" s="75"/>
      <c r="DH8" s="75"/>
      <c r="DI8" s="75"/>
      <c r="DJ8" s="75"/>
      <c r="DK8" s="75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DW8" s="75"/>
      <c r="DX8" s="75"/>
      <c r="DY8" s="75"/>
      <c r="DZ8" s="75"/>
      <c r="EA8" s="75"/>
      <c r="EB8" s="75"/>
      <c r="EC8" s="75"/>
      <c r="ED8" s="75"/>
      <c r="EE8" s="75"/>
      <c r="EF8" s="75"/>
      <c r="EG8" s="75"/>
      <c r="EH8" s="75"/>
      <c r="EI8" s="75"/>
      <c r="EJ8" s="75"/>
      <c r="EK8" s="75"/>
      <c r="EL8" s="75"/>
      <c r="EM8" s="75"/>
      <c r="EN8" s="75"/>
      <c r="EO8" s="75"/>
      <c r="EP8" s="75"/>
      <c r="EQ8" s="75"/>
      <c r="ER8" s="75"/>
      <c r="ES8" s="75"/>
      <c r="ET8" s="75"/>
      <c r="EU8" s="75"/>
      <c r="EV8" s="75"/>
      <c r="EW8" s="75"/>
      <c r="EX8" s="75"/>
      <c r="EY8" s="75"/>
      <c r="EZ8" s="75"/>
      <c r="FA8" s="75"/>
      <c r="FB8" s="75"/>
      <c r="FC8" s="75"/>
      <c r="FD8" s="75"/>
      <c r="FE8" s="75"/>
      <c r="FF8" s="75"/>
      <c r="FG8" s="75"/>
      <c r="FH8" s="75"/>
      <c r="FI8" s="75"/>
    </row>
    <row r="9" spans="2:165" s="81" customFormat="1" ht="22.15" customHeight="1" x14ac:dyDescent="0.2">
      <c r="B9" s="433" t="s">
        <v>49</v>
      </c>
      <c r="C9" s="435" t="s">
        <v>50</v>
      </c>
      <c r="D9" s="437" t="s">
        <v>51</v>
      </c>
      <c r="E9" s="437"/>
      <c r="F9" s="437" t="s">
        <v>37</v>
      </c>
      <c r="G9" s="439" t="s">
        <v>52</v>
      </c>
      <c r="H9" s="437" t="s">
        <v>53</v>
      </c>
      <c r="I9" s="437"/>
      <c r="J9" s="437"/>
      <c r="K9" s="437"/>
      <c r="L9" s="437"/>
      <c r="M9" s="437" t="s">
        <v>54</v>
      </c>
      <c r="N9" s="437"/>
      <c r="O9" s="437"/>
      <c r="P9" s="437"/>
      <c r="Q9" s="441" t="s">
        <v>55</v>
      </c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5"/>
      <c r="BJ9" s="75"/>
      <c r="BK9" s="75"/>
      <c r="BL9" s="75"/>
      <c r="BM9" s="75"/>
      <c r="BN9" s="75"/>
      <c r="BO9" s="75"/>
      <c r="BP9" s="75"/>
      <c r="BQ9" s="75"/>
      <c r="BR9" s="75"/>
      <c r="BS9" s="75"/>
      <c r="BT9" s="75"/>
      <c r="BU9" s="75"/>
      <c r="BV9" s="75"/>
      <c r="BW9" s="75"/>
      <c r="BX9" s="75"/>
      <c r="BY9" s="75"/>
      <c r="BZ9" s="75"/>
      <c r="CA9" s="75"/>
      <c r="CB9" s="75"/>
      <c r="CC9" s="75"/>
      <c r="CD9" s="75"/>
      <c r="CE9" s="75"/>
      <c r="CF9" s="75"/>
      <c r="CG9" s="75"/>
      <c r="CH9" s="75"/>
      <c r="CI9" s="75"/>
      <c r="CJ9" s="75"/>
      <c r="CK9" s="75"/>
      <c r="CL9" s="75"/>
      <c r="CM9" s="75"/>
      <c r="CN9" s="75"/>
      <c r="CO9" s="75"/>
      <c r="CP9" s="75"/>
      <c r="CQ9" s="75"/>
      <c r="CR9" s="75"/>
      <c r="CS9" s="75"/>
      <c r="CT9" s="75"/>
      <c r="CU9" s="75"/>
      <c r="CV9" s="75"/>
      <c r="CW9" s="75"/>
      <c r="CX9" s="75"/>
      <c r="CY9" s="75"/>
      <c r="CZ9" s="75"/>
      <c r="DA9" s="75"/>
      <c r="DB9" s="75"/>
      <c r="DC9" s="75"/>
      <c r="DD9" s="75"/>
      <c r="DE9" s="75"/>
      <c r="DF9" s="75"/>
      <c r="DG9" s="75"/>
      <c r="DH9" s="75"/>
      <c r="DI9" s="75"/>
      <c r="DJ9" s="75"/>
      <c r="DK9" s="75"/>
      <c r="DL9" s="75"/>
      <c r="DM9" s="75"/>
      <c r="DN9" s="75"/>
      <c r="DO9" s="75"/>
      <c r="DP9" s="75"/>
      <c r="DQ9" s="75"/>
      <c r="DR9" s="75"/>
      <c r="DS9" s="75"/>
      <c r="DT9" s="75"/>
      <c r="DU9" s="75"/>
      <c r="DV9" s="75"/>
      <c r="DW9" s="75"/>
      <c r="DX9" s="75"/>
      <c r="DY9" s="75"/>
      <c r="DZ9" s="75"/>
      <c r="EA9" s="75"/>
      <c r="EB9" s="75"/>
      <c r="EC9" s="75"/>
      <c r="ED9" s="75"/>
      <c r="EE9" s="75"/>
      <c r="EF9" s="75"/>
      <c r="EG9" s="75"/>
      <c r="EH9" s="75"/>
      <c r="EI9" s="75"/>
      <c r="EJ9" s="75"/>
      <c r="EK9" s="75"/>
      <c r="EL9" s="75"/>
      <c r="EM9" s="75"/>
      <c r="EN9" s="75"/>
      <c r="EO9" s="75"/>
      <c r="EP9" s="75"/>
      <c r="EQ9" s="75"/>
      <c r="ER9" s="75"/>
      <c r="ES9" s="75"/>
      <c r="ET9" s="75"/>
      <c r="EU9" s="75"/>
      <c r="EV9" s="75"/>
      <c r="EW9" s="75"/>
      <c r="EX9" s="75"/>
      <c r="EY9" s="75"/>
      <c r="EZ9" s="75"/>
      <c r="FA9" s="75"/>
      <c r="FB9" s="75"/>
      <c r="FC9" s="75"/>
      <c r="FD9" s="75"/>
      <c r="FE9" s="75"/>
      <c r="FF9" s="75"/>
      <c r="FG9" s="75"/>
      <c r="FH9" s="75"/>
      <c r="FI9" s="75"/>
    </row>
    <row r="10" spans="2:165" s="81" customFormat="1" ht="34.9" customHeight="1" thickBot="1" x14ac:dyDescent="0.25">
      <c r="B10" s="434"/>
      <c r="C10" s="436"/>
      <c r="D10" s="60" t="s">
        <v>56</v>
      </c>
      <c r="E10" s="158" t="s">
        <v>57</v>
      </c>
      <c r="F10" s="438"/>
      <c r="G10" s="440"/>
      <c r="H10" s="60" t="s">
        <v>58</v>
      </c>
      <c r="I10" s="62" t="s">
        <v>59</v>
      </c>
      <c r="J10" s="61" t="s">
        <v>60</v>
      </c>
      <c r="K10" s="60" t="s">
        <v>61</v>
      </c>
      <c r="L10" s="60" t="s">
        <v>62</v>
      </c>
      <c r="M10" s="60" t="s">
        <v>63</v>
      </c>
      <c r="N10" s="60" t="s">
        <v>64</v>
      </c>
      <c r="O10" s="60" t="s">
        <v>65</v>
      </c>
      <c r="P10" s="60" t="s">
        <v>66</v>
      </c>
      <c r="Q10" s="442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5"/>
      <c r="BI10" s="75"/>
      <c r="BJ10" s="75"/>
      <c r="BK10" s="75"/>
      <c r="BL10" s="75"/>
      <c r="BM10" s="75"/>
      <c r="BN10" s="75"/>
      <c r="BO10" s="75"/>
      <c r="BP10" s="75"/>
      <c r="BQ10" s="75"/>
      <c r="BR10" s="75"/>
      <c r="BS10" s="75"/>
      <c r="BT10" s="75"/>
      <c r="BU10" s="75"/>
      <c r="BV10" s="75"/>
      <c r="BW10" s="75"/>
      <c r="BX10" s="75"/>
      <c r="BY10" s="75"/>
      <c r="BZ10" s="75"/>
      <c r="CA10" s="75"/>
      <c r="CB10" s="75"/>
      <c r="CC10" s="75"/>
      <c r="CD10" s="75"/>
      <c r="CE10" s="75"/>
      <c r="CF10" s="75"/>
      <c r="CG10" s="75"/>
      <c r="CH10" s="75"/>
      <c r="CI10" s="75"/>
      <c r="CJ10" s="75"/>
      <c r="CK10" s="75"/>
      <c r="CL10" s="75"/>
      <c r="CM10" s="75"/>
      <c r="CN10" s="75"/>
      <c r="CO10" s="75"/>
      <c r="CP10" s="75"/>
      <c r="CQ10" s="75"/>
      <c r="CR10" s="75"/>
      <c r="CS10" s="75"/>
      <c r="CT10" s="75"/>
      <c r="CU10" s="75"/>
      <c r="CV10" s="75"/>
      <c r="CW10" s="75"/>
      <c r="CX10" s="75"/>
      <c r="CY10" s="75"/>
      <c r="CZ10" s="75"/>
      <c r="DA10" s="75"/>
      <c r="DB10" s="75"/>
      <c r="DC10" s="75"/>
      <c r="DD10" s="75"/>
      <c r="DE10" s="75"/>
      <c r="DF10" s="75"/>
      <c r="DG10" s="75"/>
      <c r="DH10" s="75"/>
      <c r="DI10" s="75"/>
      <c r="DJ10" s="75"/>
      <c r="DK10" s="75"/>
      <c r="DL10" s="75"/>
      <c r="DM10" s="75"/>
      <c r="DN10" s="75"/>
      <c r="DO10" s="75"/>
      <c r="DP10" s="75"/>
      <c r="DQ10" s="75"/>
      <c r="DR10" s="75"/>
      <c r="DS10" s="75"/>
      <c r="DT10" s="75"/>
      <c r="DU10" s="75"/>
      <c r="DV10" s="75"/>
      <c r="DW10" s="75"/>
      <c r="DX10" s="75"/>
      <c r="DY10" s="75"/>
      <c r="DZ10" s="75"/>
      <c r="EA10" s="75"/>
      <c r="EB10" s="75"/>
      <c r="EC10" s="75"/>
      <c r="ED10" s="75"/>
      <c r="EE10" s="75"/>
      <c r="EF10" s="75"/>
      <c r="EG10" s="75"/>
      <c r="EH10" s="75"/>
      <c r="EI10" s="75"/>
      <c r="EJ10" s="75"/>
      <c r="EK10" s="75"/>
      <c r="EL10" s="75"/>
      <c r="EM10" s="75"/>
      <c r="EN10" s="75"/>
      <c r="EO10" s="75"/>
      <c r="EP10" s="75"/>
      <c r="EQ10" s="75"/>
      <c r="ER10" s="75"/>
      <c r="ES10" s="75"/>
      <c r="ET10" s="75"/>
      <c r="EU10" s="75"/>
      <c r="EV10" s="75"/>
      <c r="EW10" s="75"/>
      <c r="EX10" s="75"/>
      <c r="EY10" s="75"/>
      <c r="EZ10" s="75"/>
      <c r="FA10" s="75"/>
      <c r="FB10" s="75"/>
      <c r="FC10" s="75"/>
      <c r="FD10" s="75"/>
      <c r="FE10" s="75"/>
      <c r="FF10" s="75"/>
      <c r="FG10" s="75"/>
      <c r="FH10" s="75"/>
      <c r="FI10" s="75"/>
    </row>
    <row r="11" spans="2:165" s="103" customFormat="1" ht="46.9" customHeight="1" thickBot="1" x14ac:dyDescent="0.25">
      <c r="B11" s="139" t="s">
        <v>67</v>
      </c>
      <c r="C11" s="124" t="s">
        <v>68</v>
      </c>
      <c r="D11" s="138" t="s">
        <v>69</v>
      </c>
      <c r="E11" s="54">
        <v>100</v>
      </c>
      <c r="F11" s="138" t="s">
        <v>70</v>
      </c>
      <c r="G11" s="55" t="s">
        <v>71</v>
      </c>
      <c r="H11" s="54">
        <v>7100000</v>
      </c>
      <c r="I11" s="113">
        <v>7451.92</v>
      </c>
      <c r="J11" s="113">
        <v>7745.92</v>
      </c>
      <c r="K11" s="54" t="s">
        <v>36</v>
      </c>
      <c r="L11" s="137">
        <f>SUM(I11:I11)</f>
        <v>7451.92</v>
      </c>
      <c r="M11" s="112">
        <v>1850</v>
      </c>
      <c r="N11" s="112">
        <v>1850</v>
      </c>
      <c r="O11" s="112">
        <v>1850</v>
      </c>
      <c r="P11" s="112">
        <v>1901.92</v>
      </c>
      <c r="Q11" s="111"/>
    </row>
    <row r="12" spans="2:165" s="75" customFormat="1" ht="22.15" customHeight="1" thickBot="1" x14ac:dyDescent="0.25">
      <c r="B12" s="322" t="s">
        <v>72</v>
      </c>
      <c r="C12" s="323"/>
      <c r="D12" s="323"/>
      <c r="E12" s="323"/>
      <c r="F12" s="323"/>
      <c r="G12" s="323"/>
      <c r="H12" s="323"/>
      <c r="I12" s="83">
        <f>SUM(I11:I11)</f>
        <v>7451.92</v>
      </c>
      <c r="J12" s="83">
        <f>SUM(J11:J11)</f>
        <v>7745.92</v>
      </c>
      <c r="K12" s="84" t="s">
        <v>72</v>
      </c>
      <c r="L12" s="83">
        <f>SUM(L11)</f>
        <v>7451.92</v>
      </c>
      <c r="M12" s="83">
        <f>SUM(M11:M11)</f>
        <v>1850</v>
      </c>
      <c r="N12" s="83">
        <f>SUM(N11:N11)</f>
        <v>1850</v>
      </c>
      <c r="O12" s="83">
        <f>SUM(O11:O11)</f>
        <v>1850</v>
      </c>
      <c r="P12" s="83">
        <f>SUM(P11:P11)</f>
        <v>1901.92</v>
      </c>
      <c r="Q12" s="82"/>
    </row>
    <row r="13" spans="2:165" s="85" customFormat="1" ht="9.75" customHeight="1" thickBot="1" x14ac:dyDescent="0.25">
      <c r="B13" s="104"/>
      <c r="I13" s="120"/>
      <c r="J13" s="120"/>
      <c r="L13" s="119"/>
      <c r="M13" s="119"/>
      <c r="N13" s="119"/>
      <c r="O13" s="119"/>
    </row>
    <row r="14" spans="2:165" s="85" customFormat="1" ht="25.15" customHeight="1" thickBot="1" x14ac:dyDescent="0.25">
      <c r="B14" s="454" t="s">
        <v>39</v>
      </c>
      <c r="C14" s="455"/>
      <c r="D14" s="157">
        <v>2</v>
      </c>
      <c r="E14" s="75"/>
      <c r="F14" s="75"/>
      <c r="G14" s="77"/>
      <c r="H14" s="47"/>
      <c r="I14" s="76"/>
      <c r="J14" s="76"/>
      <c r="K14" s="75"/>
      <c r="L14" s="75"/>
      <c r="M14" s="75"/>
      <c r="N14" s="75"/>
      <c r="O14" s="75"/>
      <c r="P14" s="100"/>
      <c r="Q14" s="81"/>
    </row>
    <row r="15" spans="2:165" s="85" customFormat="1" ht="22.15" customHeight="1" thickBot="1" x14ac:dyDescent="0.25">
      <c r="B15" s="456" t="s">
        <v>40</v>
      </c>
      <c r="C15" s="457"/>
      <c r="D15" s="457"/>
      <c r="E15" s="457"/>
      <c r="F15" s="457"/>
      <c r="G15" s="457"/>
      <c r="H15" s="457"/>
      <c r="I15" s="457"/>
      <c r="J15" s="457"/>
      <c r="K15" s="457"/>
      <c r="L15" s="457"/>
      <c r="M15" s="457"/>
      <c r="N15" s="457"/>
      <c r="O15" s="457"/>
      <c r="P15" s="457"/>
      <c r="Q15" s="458"/>
    </row>
    <row r="16" spans="2:165" s="85" customFormat="1" ht="22.15" customHeight="1" x14ac:dyDescent="0.2">
      <c r="B16" s="156" t="s">
        <v>41</v>
      </c>
      <c r="C16" s="430" t="s">
        <v>73</v>
      </c>
      <c r="D16" s="431"/>
      <c r="E16" s="431"/>
      <c r="F16" s="431"/>
      <c r="G16" s="431"/>
      <c r="H16" s="431"/>
      <c r="I16" s="431"/>
      <c r="J16" s="431"/>
      <c r="K16" s="431"/>
      <c r="L16" s="431"/>
      <c r="M16" s="431"/>
      <c r="N16" s="431"/>
      <c r="O16" s="431"/>
      <c r="P16" s="431"/>
      <c r="Q16" s="432"/>
    </row>
    <row r="17" spans="2:172" s="85" customFormat="1" ht="22.15" customHeight="1" x14ac:dyDescent="0.2">
      <c r="B17" s="98" t="s">
        <v>43</v>
      </c>
      <c r="C17" s="355" t="s">
        <v>74</v>
      </c>
      <c r="D17" s="356"/>
      <c r="E17" s="356"/>
      <c r="F17" s="356"/>
      <c r="G17" s="356"/>
      <c r="H17" s="356"/>
      <c r="I17" s="356"/>
      <c r="J17" s="356"/>
      <c r="K17" s="356"/>
      <c r="L17" s="356"/>
      <c r="M17" s="356"/>
      <c r="N17" s="356"/>
      <c r="O17" s="356"/>
      <c r="P17" s="356"/>
      <c r="Q17" s="357"/>
    </row>
    <row r="18" spans="2:172" s="85" customFormat="1" ht="22.15" customHeight="1" x14ac:dyDescent="0.2">
      <c r="B18" s="97" t="s">
        <v>45</v>
      </c>
      <c r="C18" s="355" t="s">
        <v>75</v>
      </c>
      <c r="D18" s="356"/>
      <c r="E18" s="356"/>
      <c r="F18" s="356"/>
      <c r="G18" s="356"/>
      <c r="H18" s="356"/>
      <c r="I18" s="356"/>
      <c r="J18" s="356"/>
      <c r="K18" s="356"/>
      <c r="L18" s="356"/>
      <c r="M18" s="356"/>
      <c r="N18" s="356"/>
      <c r="O18" s="356"/>
      <c r="P18" s="356"/>
      <c r="Q18" s="357"/>
    </row>
    <row r="19" spans="2:172" s="85" customFormat="1" ht="22.15" customHeight="1" thickBot="1" x14ac:dyDescent="0.25">
      <c r="B19" s="96" t="s">
        <v>47</v>
      </c>
      <c r="C19" s="334" t="s">
        <v>76</v>
      </c>
      <c r="D19" s="335"/>
      <c r="E19" s="335"/>
      <c r="F19" s="335"/>
      <c r="G19" s="335"/>
      <c r="H19" s="335"/>
      <c r="I19" s="335"/>
      <c r="J19" s="335"/>
      <c r="K19" s="335"/>
      <c r="L19" s="335"/>
      <c r="M19" s="335"/>
      <c r="N19" s="335"/>
      <c r="O19" s="335"/>
      <c r="P19" s="335"/>
      <c r="Q19" s="336"/>
    </row>
    <row r="20" spans="2:172" s="85" customFormat="1" ht="22.15" customHeight="1" x14ac:dyDescent="0.2">
      <c r="B20" s="337" t="s">
        <v>49</v>
      </c>
      <c r="C20" s="339" t="s">
        <v>50</v>
      </c>
      <c r="D20" s="341" t="s">
        <v>51</v>
      </c>
      <c r="E20" s="341"/>
      <c r="F20" s="341" t="s">
        <v>37</v>
      </c>
      <c r="G20" s="343" t="s">
        <v>52</v>
      </c>
      <c r="H20" s="341" t="s">
        <v>53</v>
      </c>
      <c r="I20" s="341"/>
      <c r="J20" s="341"/>
      <c r="K20" s="341"/>
      <c r="L20" s="341"/>
      <c r="M20" s="341" t="s">
        <v>54</v>
      </c>
      <c r="N20" s="341"/>
      <c r="O20" s="341"/>
      <c r="P20" s="341"/>
      <c r="Q20" s="345" t="s">
        <v>55</v>
      </c>
    </row>
    <row r="21" spans="2:172" s="85" customFormat="1" ht="26.25" thickBot="1" x14ac:dyDescent="0.25">
      <c r="B21" s="374"/>
      <c r="C21" s="375"/>
      <c r="D21" s="114" t="s">
        <v>56</v>
      </c>
      <c r="E21" s="117" t="s">
        <v>57</v>
      </c>
      <c r="F21" s="376"/>
      <c r="G21" s="410"/>
      <c r="H21" s="114" t="s">
        <v>58</v>
      </c>
      <c r="I21" s="116" t="s">
        <v>59</v>
      </c>
      <c r="J21" s="115" t="s">
        <v>60</v>
      </c>
      <c r="K21" s="114" t="s">
        <v>61</v>
      </c>
      <c r="L21" s="114" t="s">
        <v>62</v>
      </c>
      <c r="M21" s="114" t="s">
        <v>63</v>
      </c>
      <c r="N21" s="114" t="s">
        <v>64</v>
      </c>
      <c r="O21" s="114" t="s">
        <v>65</v>
      </c>
      <c r="P21" s="114" t="s">
        <v>66</v>
      </c>
      <c r="Q21" s="346"/>
    </row>
    <row r="22" spans="2:172" s="85" customFormat="1" ht="22.15" customHeight="1" x14ac:dyDescent="0.2">
      <c r="B22" s="358" t="s">
        <v>77</v>
      </c>
      <c r="C22" s="359" t="s">
        <v>78</v>
      </c>
      <c r="D22" s="362" t="s">
        <v>69</v>
      </c>
      <c r="E22" s="368">
        <v>100</v>
      </c>
      <c r="F22" s="362" t="s">
        <v>38</v>
      </c>
      <c r="G22" s="56" t="s">
        <v>131</v>
      </c>
      <c r="H22" s="54">
        <v>730105</v>
      </c>
      <c r="I22" s="113">
        <v>1100</v>
      </c>
      <c r="J22" s="113">
        <v>1100</v>
      </c>
      <c r="K22" s="368" t="s">
        <v>36</v>
      </c>
      <c r="L22" s="371">
        <f>SUM(I22:I27)</f>
        <v>13386.21</v>
      </c>
      <c r="M22" s="112">
        <v>300</v>
      </c>
      <c r="N22" s="112">
        <v>300</v>
      </c>
      <c r="O22" s="112">
        <v>300</v>
      </c>
      <c r="P22" s="112">
        <v>200</v>
      </c>
      <c r="Q22" s="111"/>
    </row>
    <row r="23" spans="2:172" s="85" customFormat="1" ht="22.15" customHeight="1" x14ac:dyDescent="0.2">
      <c r="B23" s="355"/>
      <c r="C23" s="360"/>
      <c r="D23" s="363"/>
      <c r="E23" s="369"/>
      <c r="F23" s="363"/>
      <c r="G23" s="53" t="s">
        <v>121</v>
      </c>
      <c r="H23" s="50">
        <v>730205</v>
      </c>
      <c r="I23" s="88">
        <v>1000</v>
      </c>
      <c r="J23" s="88">
        <v>0</v>
      </c>
      <c r="K23" s="369"/>
      <c r="L23" s="372"/>
      <c r="M23" s="87">
        <v>0</v>
      </c>
      <c r="N23" s="87">
        <v>0</v>
      </c>
      <c r="O23" s="87">
        <v>500</v>
      </c>
      <c r="P23" s="87">
        <v>500</v>
      </c>
      <c r="Q23" s="86"/>
    </row>
    <row r="24" spans="2:172" s="85" customFormat="1" ht="22.15" customHeight="1" x14ac:dyDescent="0.2">
      <c r="B24" s="355"/>
      <c r="C24" s="360"/>
      <c r="D24" s="363"/>
      <c r="E24" s="369"/>
      <c r="F24" s="363"/>
      <c r="G24" s="53" t="s">
        <v>132</v>
      </c>
      <c r="H24" s="50">
        <v>730235</v>
      </c>
      <c r="I24" s="88">
        <v>3100</v>
      </c>
      <c r="J24" s="88">
        <v>1500</v>
      </c>
      <c r="K24" s="369"/>
      <c r="L24" s="372"/>
      <c r="M24" s="87">
        <v>0</v>
      </c>
      <c r="N24" s="87">
        <v>1000</v>
      </c>
      <c r="O24" s="87">
        <v>1000</v>
      </c>
      <c r="P24" s="87">
        <v>1100</v>
      </c>
      <c r="Q24" s="86"/>
    </row>
    <row r="25" spans="2:172" s="85" customFormat="1" ht="22.15" customHeight="1" x14ac:dyDescent="0.2">
      <c r="B25" s="355"/>
      <c r="C25" s="360"/>
      <c r="D25" s="363"/>
      <c r="E25" s="369"/>
      <c r="F25" s="363"/>
      <c r="G25" s="53" t="s">
        <v>133</v>
      </c>
      <c r="H25" s="50">
        <v>730505</v>
      </c>
      <c r="I25" s="88">
        <v>1089.29</v>
      </c>
      <c r="J25" s="88">
        <v>500</v>
      </c>
      <c r="K25" s="369"/>
      <c r="L25" s="372"/>
      <c r="M25" s="87">
        <v>100</v>
      </c>
      <c r="N25" s="87">
        <v>289.29000000000002</v>
      </c>
      <c r="O25" s="87">
        <v>400</v>
      </c>
      <c r="P25" s="87">
        <v>300</v>
      </c>
      <c r="Q25" s="86"/>
    </row>
    <row r="26" spans="2:172" s="85" customFormat="1" ht="22.15" customHeight="1" x14ac:dyDescent="0.2">
      <c r="B26" s="334"/>
      <c r="C26" s="361"/>
      <c r="D26" s="364"/>
      <c r="E26" s="370"/>
      <c r="F26" s="364"/>
      <c r="G26" s="53" t="s">
        <v>79</v>
      </c>
      <c r="H26" s="51">
        <v>730605</v>
      </c>
      <c r="I26" s="110">
        <v>1096.92</v>
      </c>
      <c r="J26" s="110">
        <v>6822.92</v>
      </c>
      <c r="K26" s="370"/>
      <c r="L26" s="373"/>
      <c r="M26" s="109">
        <v>0</v>
      </c>
      <c r="N26" s="109">
        <v>0</v>
      </c>
      <c r="O26" s="109">
        <v>500</v>
      </c>
      <c r="P26" s="109">
        <v>596.91999999999996</v>
      </c>
      <c r="Q26" s="108"/>
    </row>
    <row r="27" spans="2:172" s="85" customFormat="1" ht="28.9" customHeight="1" x14ac:dyDescent="0.2">
      <c r="B27" s="334"/>
      <c r="C27" s="361"/>
      <c r="D27" s="364"/>
      <c r="E27" s="370"/>
      <c r="F27" s="364"/>
      <c r="G27" s="53" t="s">
        <v>80</v>
      </c>
      <c r="H27" s="50">
        <v>730801</v>
      </c>
      <c r="I27" s="88">
        <v>6000</v>
      </c>
      <c r="J27" s="88">
        <v>6000</v>
      </c>
      <c r="K27" s="370"/>
      <c r="L27" s="373"/>
      <c r="M27" s="87">
        <v>1000</v>
      </c>
      <c r="N27" s="87">
        <v>2000</v>
      </c>
      <c r="O27" s="87">
        <v>1000</v>
      </c>
      <c r="P27" s="87">
        <v>2000</v>
      </c>
      <c r="Q27" s="86"/>
    </row>
    <row r="28" spans="2:172" s="85" customFormat="1" ht="28.9" customHeight="1" thickBot="1" x14ac:dyDescent="0.25">
      <c r="B28" s="155"/>
      <c r="C28" s="154"/>
      <c r="D28" s="153"/>
      <c r="E28" s="57"/>
      <c r="F28" s="153"/>
      <c r="G28" s="58" t="s">
        <v>134</v>
      </c>
      <c r="H28" s="57">
        <v>730802</v>
      </c>
      <c r="I28" s="90">
        <v>200</v>
      </c>
      <c r="J28" s="90">
        <v>200</v>
      </c>
      <c r="K28" s="57"/>
      <c r="L28" s="152"/>
      <c r="M28" s="151"/>
      <c r="N28" s="151"/>
      <c r="O28" s="151">
        <v>200</v>
      </c>
      <c r="P28" s="151"/>
      <c r="Q28" s="150"/>
    </row>
    <row r="29" spans="2:172" s="81" customFormat="1" ht="22.15" customHeight="1" thickBot="1" x14ac:dyDescent="0.25">
      <c r="B29" s="322" t="s">
        <v>72</v>
      </c>
      <c r="C29" s="323"/>
      <c r="D29" s="323"/>
      <c r="E29" s="323"/>
      <c r="F29" s="323"/>
      <c r="G29" s="323"/>
      <c r="H29" s="323"/>
      <c r="I29" s="83">
        <f>SUM(I22:I28)</f>
        <v>13586.21</v>
      </c>
      <c r="J29" s="83">
        <f>SUM(J22:J28)</f>
        <v>16122.92</v>
      </c>
      <c r="K29" s="84" t="s">
        <v>72</v>
      </c>
      <c r="L29" s="83">
        <f>SUM(L22)</f>
        <v>13386.21</v>
      </c>
      <c r="M29" s="83">
        <f>SUM(M22:M28)</f>
        <v>1400</v>
      </c>
      <c r="N29" s="83">
        <f>SUM(N22:N28)</f>
        <v>3589.29</v>
      </c>
      <c r="O29" s="83">
        <f>SUM(O22:O28)</f>
        <v>3900</v>
      </c>
      <c r="P29" s="83">
        <f>SUM(P22:P28)</f>
        <v>4696.92</v>
      </c>
      <c r="Q29" s="82"/>
      <c r="R29" s="75"/>
      <c r="S29" s="75"/>
      <c r="T29" s="75"/>
      <c r="U29" s="75"/>
      <c r="V29" s="75"/>
      <c r="W29" s="75"/>
      <c r="X29" s="75"/>
      <c r="Y29" s="75"/>
      <c r="Z29" s="75"/>
      <c r="AA29" s="75"/>
      <c r="AB29" s="75"/>
      <c r="AC29" s="75"/>
      <c r="AD29" s="75"/>
      <c r="AE29" s="75"/>
      <c r="AF29" s="75"/>
      <c r="AG29" s="75"/>
      <c r="AH29" s="75"/>
      <c r="AI29" s="75"/>
      <c r="AJ29" s="75"/>
      <c r="AK29" s="75"/>
      <c r="AL29" s="75"/>
      <c r="AM29" s="75"/>
      <c r="AN29" s="75"/>
      <c r="AO29" s="75"/>
      <c r="AP29" s="75"/>
      <c r="AQ29" s="75"/>
      <c r="AR29" s="75"/>
      <c r="AS29" s="75"/>
      <c r="AT29" s="75"/>
      <c r="AU29" s="75"/>
      <c r="AV29" s="75"/>
      <c r="AW29" s="75"/>
      <c r="AX29" s="75"/>
      <c r="AY29" s="75"/>
      <c r="AZ29" s="75"/>
      <c r="BA29" s="75"/>
      <c r="BB29" s="75"/>
      <c r="BC29" s="75"/>
      <c r="BD29" s="75"/>
      <c r="BE29" s="75"/>
      <c r="BF29" s="75"/>
      <c r="BG29" s="75"/>
      <c r="BH29" s="75"/>
      <c r="BI29" s="75"/>
      <c r="BJ29" s="75"/>
      <c r="BK29" s="75"/>
      <c r="BL29" s="75"/>
      <c r="BM29" s="75"/>
      <c r="BN29" s="75"/>
      <c r="BO29" s="75"/>
      <c r="BP29" s="75"/>
      <c r="BQ29" s="75"/>
      <c r="BR29" s="75"/>
      <c r="BS29" s="75"/>
      <c r="BT29" s="75"/>
      <c r="BU29" s="75"/>
      <c r="BV29" s="75"/>
      <c r="BW29" s="75"/>
      <c r="BX29" s="75"/>
      <c r="BY29" s="75"/>
      <c r="BZ29" s="75"/>
      <c r="CA29" s="75"/>
      <c r="CB29" s="75"/>
      <c r="CC29" s="75"/>
      <c r="CD29" s="75"/>
      <c r="CE29" s="75"/>
      <c r="CF29" s="75"/>
      <c r="CG29" s="75"/>
      <c r="CH29" s="75"/>
      <c r="CI29" s="75"/>
      <c r="CJ29" s="75"/>
      <c r="CK29" s="75"/>
      <c r="CL29" s="75"/>
      <c r="CM29" s="75"/>
      <c r="CN29" s="75"/>
      <c r="CO29" s="75"/>
      <c r="CP29" s="75"/>
      <c r="CQ29" s="75"/>
      <c r="CR29" s="75"/>
      <c r="CS29" s="75"/>
      <c r="CT29" s="75"/>
      <c r="CU29" s="75"/>
      <c r="CV29" s="75"/>
      <c r="CW29" s="75"/>
      <c r="CX29" s="75"/>
      <c r="CY29" s="75"/>
      <c r="CZ29" s="75"/>
      <c r="DA29" s="75"/>
      <c r="DB29" s="75"/>
      <c r="DC29" s="75"/>
      <c r="DD29" s="75"/>
      <c r="DE29" s="75"/>
      <c r="DF29" s="75"/>
      <c r="DG29" s="75"/>
      <c r="DH29" s="75"/>
      <c r="DI29" s="75"/>
      <c r="DJ29" s="75"/>
      <c r="DK29" s="75"/>
      <c r="DL29" s="75"/>
      <c r="DM29" s="75"/>
      <c r="DN29" s="75"/>
      <c r="DO29" s="75"/>
      <c r="DP29" s="75"/>
      <c r="DQ29" s="75"/>
      <c r="DR29" s="75"/>
      <c r="DS29" s="75"/>
      <c r="DT29" s="75"/>
      <c r="DU29" s="75"/>
      <c r="DV29" s="75"/>
      <c r="DW29" s="75"/>
      <c r="DX29" s="75"/>
      <c r="DY29" s="75"/>
      <c r="DZ29" s="75"/>
      <c r="EA29" s="75"/>
      <c r="EB29" s="75"/>
      <c r="EC29" s="75"/>
      <c r="ED29" s="75"/>
      <c r="EE29" s="75"/>
      <c r="EF29" s="75"/>
      <c r="EG29" s="75"/>
      <c r="EH29" s="75"/>
      <c r="EI29" s="75"/>
      <c r="EJ29" s="75"/>
      <c r="EK29" s="75"/>
      <c r="EL29" s="75"/>
      <c r="EM29" s="75"/>
      <c r="EN29" s="75"/>
      <c r="EO29" s="75"/>
      <c r="EP29" s="75"/>
      <c r="EQ29" s="75"/>
      <c r="ER29" s="75"/>
      <c r="ES29" s="75"/>
      <c r="ET29" s="75"/>
      <c r="EU29" s="75"/>
      <c r="EV29" s="75"/>
      <c r="EW29" s="75"/>
      <c r="EX29" s="75"/>
      <c r="EY29" s="75"/>
      <c r="EZ29" s="75"/>
      <c r="FA29" s="75"/>
      <c r="FB29" s="75"/>
      <c r="FC29" s="75"/>
      <c r="FD29" s="75"/>
      <c r="FE29" s="75"/>
      <c r="FF29" s="75"/>
      <c r="FG29" s="75"/>
      <c r="FH29" s="75"/>
      <c r="FI29" s="75"/>
      <c r="FJ29" s="75"/>
      <c r="FK29" s="75"/>
      <c r="FL29" s="75"/>
      <c r="FM29" s="75"/>
      <c r="FN29" s="75"/>
      <c r="FO29" s="75"/>
      <c r="FP29" s="75"/>
    </row>
    <row r="30" spans="2:172" s="81" customFormat="1" ht="20.45" customHeight="1" thickBot="1" x14ac:dyDescent="0.25">
      <c r="B30" s="104"/>
      <c r="C30" s="85"/>
      <c r="D30" s="85"/>
      <c r="E30" s="85"/>
      <c r="F30" s="85"/>
      <c r="G30" s="85"/>
      <c r="H30" s="85"/>
      <c r="I30" s="120"/>
      <c r="J30" s="120"/>
      <c r="K30" s="85"/>
      <c r="L30" s="119"/>
      <c r="M30" s="119"/>
      <c r="N30" s="119"/>
      <c r="O30" s="119"/>
      <c r="P30" s="85"/>
      <c r="Q30" s="85"/>
      <c r="R30" s="75"/>
      <c r="S30" s="75"/>
      <c r="T30" s="75"/>
      <c r="U30" s="75"/>
      <c r="V30" s="75"/>
      <c r="W30" s="75"/>
      <c r="X30" s="75"/>
      <c r="Y30" s="75"/>
      <c r="Z30" s="75"/>
      <c r="AA30" s="75"/>
      <c r="AB30" s="75"/>
      <c r="AC30" s="75"/>
      <c r="AD30" s="75"/>
      <c r="AE30" s="75"/>
      <c r="AF30" s="75"/>
      <c r="AG30" s="75"/>
      <c r="AH30" s="75"/>
      <c r="AI30" s="75"/>
      <c r="AJ30" s="75"/>
      <c r="AK30" s="75"/>
      <c r="AL30" s="75"/>
      <c r="AM30" s="75"/>
      <c r="AN30" s="75"/>
      <c r="AO30" s="75"/>
      <c r="AP30" s="75"/>
      <c r="AQ30" s="75"/>
      <c r="AR30" s="75"/>
      <c r="AS30" s="75"/>
      <c r="AT30" s="75"/>
      <c r="AU30" s="75"/>
      <c r="AV30" s="75"/>
      <c r="AW30" s="75"/>
      <c r="AX30" s="75"/>
      <c r="AY30" s="75"/>
      <c r="AZ30" s="75"/>
      <c r="BA30" s="75"/>
      <c r="BB30" s="75"/>
      <c r="BC30" s="75"/>
      <c r="BD30" s="75"/>
      <c r="BE30" s="75"/>
      <c r="BF30" s="75"/>
      <c r="BG30" s="75"/>
      <c r="BH30" s="75"/>
      <c r="BI30" s="75"/>
      <c r="BJ30" s="75"/>
      <c r="BK30" s="75"/>
      <c r="BL30" s="75"/>
      <c r="BM30" s="75"/>
      <c r="BN30" s="75"/>
      <c r="BO30" s="75"/>
      <c r="BP30" s="75"/>
      <c r="BQ30" s="75"/>
      <c r="BR30" s="75"/>
      <c r="BS30" s="75"/>
      <c r="BT30" s="75"/>
      <c r="BU30" s="75"/>
      <c r="BV30" s="75"/>
      <c r="BW30" s="75"/>
      <c r="BX30" s="75"/>
      <c r="BY30" s="75"/>
      <c r="BZ30" s="75"/>
      <c r="CA30" s="75"/>
      <c r="CB30" s="75"/>
      <c r="CC30" s="75"/>
      <c r="CD30" s="75"/>
      <c r="CE30" s="75"/>
      <c r="CF30" s="75"/>
      <c r="CG30" s="75"/>
      <c r="CH30" s="75"/>
      <c r="CI30" s="75"/>
      <c r="CJ30" s="75"/>
      <c r="CK30" s="75"/>
      <c r="CL30" s="75"/>
      <c r="CM30" s="75"/>
      <c r="CN30" s="75"/>
      <c r="CO30" s="75"/>
      <c r="CP30" s="75"/>
      <c r="CQ30" s="75"/>
      <c r="CR30" s="75"/>
      <c r="CS30" s="75"/>
      <c r="CT30" s="75"/>
      <c r="CU30" s="75"/>
      <c r="CV30" s="75"/>
      <c r="CW30" s="75"/>
      <c r="CX30" s="75"/>
      <c r="CY30" s="75"/>
      <c r="CZ30" s="75"/>
      <c r="DA30" s="75"/>
      <c r="DB30" s="75"/>
      <c r="DC30" s="75"/>
      <c r="DD30" s="75"/>
      <c r="DE30" s="75"/>
      <c r="DF30" s="75"/>
      <c r="DG30" s="75"/>
      <c r="DH30" s="75"/>
      <c r="DI30" s="75"/>
      <c r="DJ30" s="75"/>
      <c r="DK30" s="75"/>
      <c r="DL30" s="75"/>
      <c r="DM30" s="75"/>
      <c r="DN30" s="75"/>
      <c r="DO30" s="75"/>
      <c r="DP30" s="75"/>
      <c r="DQ30" s="75"/>
      <c r="DR30" s="75"/>
      <c r="DS30" s="75"/>
      <c r="DT30" s="75"/>
      <c r="DU30" s="75"/>
      <c r="DV30" s="75"/>
      <c r="DW30" s="75"/>
      <c r="DX30" s="75"/>
      <c r="DY30" s="75"/>
      <c r="DZ30" s="75"/>
      <c r="EA30" s="75"/>
      <c r="EB30" s="75"/>
      <c r="EC30" s="75"/>
      <c r="ED30" s="75"/>
      <c r="EE30" s="75"/>
      <c r="EF30" s="75"/>
      <c r="EG30" s="75"/>
      <c r="EH30" s="75"/>
      <c r="EI30" s="75"/>
      <c r="EJ30" s="75"/>
      <c r="EK30" s="75"/>
      <c r="EL30" s="75"/>
      <c r="EM30" s="75"/>
      <c r="EN30" s="75"/>
      <c r="EO30" s="75"/>
      <c r="EP30" s="75"/>
      <c r="EQ30" s="75"/>
      <c r="ER30" s="75"/>
      <c r="ES30" s="75"/>
      <c r="ET30" s="75"/>
      <c r="EU30" s="75"/>
      <c r="EV30" s="75"/>
      <c r="EW30" s="75"/>
      <c r="EX30" s="75"/>
      <c r="EY30" s="75"/>
      <c r="EZ30" s="75"/>
      <c r="FA30" s="75"/>
      <c r="FB30" s="75"/>
      <c r="FC30" s="75"/>
      <c r="FD30" s="75"/>
      <c r="FE30" s="75"/>
      <c r="FF30" s="75"/>
      <c r="FG30" s="75"/>
      <c r="FH30" s="75"/>
      <c r="FI30" s="75"/>
    </row>
    <row r="31" spans="2:172" s="81" customFormat="1" ht="21.6" customHeight="1" thickBot="1" x14ac:dyDescent="0.25">
      <c r="B31" s="422" t="s">
        <v>39</v>
      </c>
      <c r="C31" s="423"/>
      <c r="D31" s="149">
        <v>3</v>
      </c>
      <c r="E31" s="145"/>
      <c r="F31" s="145"/>
      <c r="G31" s="148"/>
      <c r="H31" s="147"/>
      <c r="I31" s="146"/>
      <c r="J31" s="146"/>
      <c r="K31" s="145"/>
      <c r="L31" s="145"/>
      <c r="M31" s="145"/>
      <c r="N31" s="145"/>
      <c r="O31" s="145"/>
      <c r="P31" s="144"/>
      <c r="Q31" s="143"/>
      <c r="R31" s="75"/>
      <c r="S31" s="75"/>
      <c r="T31" s="75"/>
      <c r="U31" s="75"/>
      <c r="V31" s="75"/>
      <c r="W31" s="75"/>
      <c r="X31" s="75"/>
      <c r="Y31" s="75"/>
      <c r="Z31" s="75"/>
      <c r="AA31" s="75"/>
      <c r="AB31" s="75"/>
      <c r="AC31" s="75"/>
      <c r="AD31" s="75"/>
      <c r="AE31" s="75"/>
      <c r="AF31" s="75"/>
      <c r="AG31" s="75"/>
      <c r="AH31" s="75"/>
      <c r="AI31" s="75"/>
      <c r="AJ31" s="75"/>
      <c r="AK31" s="75"/>
      <c r="AL31" s="75"/>
      <c r="AM31" s="75"/>
      <c r="AN31" s="75"/>
      <c r="AO31" s="75"/>
      <c r="AP31" s="75"/>
      <c r="AQ31" s="75"/>
      <c r="AR31" s="75"/>
      <c r="AS31" s="75"/>
      <c r="AT31" s="75"/>
      <c r="AU31" s="75"/>
      <c r="AV31" s="75"/>
      <c r="AW31" s="75"/>
      <c r="AX31" s="75"/>
      <c r="AY31" s="75"/>
      <c r="AZ31" s="75"/>
      <c r="BA31" s="75"/>
      <c r="BB31" s="75"/>
      <c r="BC31" s="75"/>
      <c r="BD31" s="75"/>
      <c r="BE31" s="75"/>
      <c r="BF31" s="75"/>
      <c r="BG31" s="75"/>
      <c r="BH31" s="75"/>
      <c r="BI31" s="75"/>
      <c r="BJ31" s="75"/>
      <c r="BK31" s="75"/>
      <c r="BL31" s="75"/>
      <c r="BM31" s="75"/>
      <c r="BN31" s="75"/>
      <c r="BO31" s="75"/>
      <c r="BP31" s="75"/>
      <c r="BQ31" s="75"/>
      <c r="BR31" s="75"/>
      <c r="BS31" s="75"/>
      <c r="BT31" s="75"/>
      <c r="BU31" s="75"/>
      <c r="BV31" s="75"/>
      <c r="BW31" s="75"/>
      <c r="BX31" s="75"/>
      <c r="BY31" s="75"/>
      <c r="BZ31" s="75"/>
      <c r="CA31" s="75"/>
      <c r="CB31" s="75"/>
      <c r="CC31" s="75"/>
      <c r="CD31" s="75"/>
      <c r="CE31" s="75"/>
      <c r="CF31" s="75"/>
      <c r="CG31" s="75"/>
      <c r="CH31" s="75"/>
      <c r="CI31" s="75"/>
      <c r="CJ31" s="75"/>
      <c r="CK31" s="75"/>
      <c r="CL31" s="75"/>
      <c r="CM31" s="75"/>
      <c r="CN31" s="75"/>
      <c r="CO31" s="75"/>
      <c r="CP31" s="75"/>
      <c r="CQ31" s="75"/>
      <c r="CR31" s="75"/>
      <c r="CS31" s="75"/>
      <c r="CT31" s="75"/>
      <c r="CU31" s="75"/>
      <c r="CV31" s="75"/>
      <c r="CW31" s="75"/>
      <c r="CX31" s="75"/>
      <c r="CY31" s="75"/>
      <c r="CZ31" s="75"/>
      <c r="DA31" s="75"/>
      <c r="DB31" s="75"/>
      <c r="DC31" s="75"/>
      <c r="DD31" s="75"/>
      <c r="DE31" s="75"/>
      <c r="DF31" s="75"/>
      <c r="DG31" s="75"/>
      <c r="DH31" s="75"/>
      <c r="DI31" s="75"/>
      <c r="DJ31" s="75"/>
      <c r="DK31" s="75"/>
      <c r="DL31" s="75"/>
      <c r="DM31" s="75"/>
      <c r="DN31" s="75"/>
      <c r="DO31" s="75"/>
      <c r="DP31" s="75"/>
      <c r="DQ31" s="75"/>
      <c r="DR31" s="75"/>
      <c r="DS31" s="75"/>
      <c r="DT31" s="75"/>
      <c r="DU31" s="75"/>
      <c r="DV31" s="75"/>
      <c r="DW31" s="75"/>
      <c r="DX31" s="75"/>
      <c r="DY31" s="75"/>
      <c r="DZ31" s="75"/>
      <c r="EA31" s="75"/>
      <c r="EB31" s="75"/>
      <c r="EC31" s="75"/>
      <c r="ED31" s="75"/>
      <c r="EE31" s="75"/>
      <c r="EF31" s="75"/>
      <c r="EG31" s="75"/>
      <c r="EH31" s="75"/>
      <c r="EI31" s="75"/>
      <c r="EJ31" s="75"/>
      <c r="EK31" s="75"/>
      <c r="EL31" s="75"/>
      <c r="EM31" s="75"/>
      <c r="EN31" s="75"/>
      <c r="EO31" s="75"/>
      <c r="EP31" s="75"/>
      <c r="EQ31" s="75"/>
      <c r="ER31" s="75"/>
      <c r="ES31" s="75"/>
      <c r="ET31" s="75"/>
      <c r="EU31" s="75"/>
      <c r="EV31" s="75"/>
      <c r="EW31" s="75"/>
      <c r="EX31" s="75"/>
      <c r="EY31" s="75"/>
      <c r="EZ31" s="75"/>
      <c r="FA31" s="75"/>
      <c r="FB31" s="75"/>
      <c r="FC31" s="75"/>
      <c r="FD31" s="75"/>
      <c r="FE31" s="75"/>
      <c r="FF31" s="75"/>
      <c r="FG31" s="75"/>
      <c r="FH31" s="75"/>
      <c r="FI31" s="75"/>
    </row>
    <row r="32" spans="2:172" s="81" customFormat="1" ht="24" thickBot="1" x14ac:dyDescent="0.25">
      <c r="B32" s="424" t="s">
        <v>40</v>
      </c>
      <c r="C32" s="425"/>
      <c r="D32" s="425"/>
      <c r="E32" s="425"/>
      <c r="F32" s="425"/>
      <c r="G32" s="425"/>
      <c r="H32" s="425"/>
      <c r="I32" s="425"/>
      <c r="J32" s="425"/>
      <c r="K32" s="425"/>
      <c r="L32" s="425"/>
      <c r="M32" s="425"/>
      <c r="N32" s="425"/>
      <c r="O32" s="425"/>
      <c r="P32" s="425"/>
      <c r="Q32" s="426"/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75"/>
      <c r="AC32" s="75"/>
      <c r="AD32" s="75"/>
      <c r="AE32" s="75"/>
      <c r="AF32" s="75"/>
      <c r="AG32" s="75"/>
      <c r="AH32" s="75"/>
      <c r="AI32" s="75"/>
      <c r="AJ32" s="75"/>
      <c r="AK32" s="75"/>
      <c r="AL32" s="75"/>
      <c r="AM32" s="75"/>
      <c r="AN32" s="75"/>
      <c r="AO32" s="75"/>
      <c r="AP32" s="75"/>
      <c r="AQ32" s="75"/>
      <c r="AR32" s="75"/>
      <c r="AS32" s="75"/>
      <c r="AT32" s="75"/>
      <c r="AU32" s="75"/>
      <c r="AV32" s="75"/>
      <c r="AW32" s="75"/>
      <c r="AX32" s="75"/>
      <c r="AY32" s="75"/>
      <c r="AZ32" s="75"/>
      <c r="BA32" s="75"/>
      <c r="BB32" s="75"/>
      <c r="BC32" s="75"/>
      <c r="BD32" s="75"/>
      <c r="BE32" s="75"/>
      <c r="BF32" s="75"/>
      <c r="BG32" s="75"/>
      <c r="BH32" s="75"/>
      <c r="BI32" s="75"/>
      <c r="BJ32" s="75"/>
      <c r="BK32" s="75"/>
      <c r="BL32" s="75"/>
      <c r="BM32" s="75"/>
      <c r="BN32" s="75"/>
      <c r="BO32" s="75"/>
      <c r="BP32" s="75"/>
      <c r="BQ32" s="75"/>
      <c r="BR32" s="75"/>
      <c r="BS32" s="75"/>
      <c r="BT32" s="75"/>
      <c r="BU32" s="75"/>
      <c r="BV32" s="75"/>
      <c r="BW32" s="75"/>
      <c r="BX32" s="75"/>
      <c r="BY32" s="75"/>
      <c r="BZ32" s="75"/>
      <c r="CA32" s="75"/>
      <c r="CB32" s="75"/>
      <c r="CC32" s="75"/>
      <c r="CD32" s="75"/>
      <c r="CE32" s="75"/>
      <c r="CF32" s="75"/>
      <c r="CG32" s="75"/>
      <c r="CH32" s="75"/>
      <c r="CI32" s="75"/>
      <c r="CJ32" s="75"/>
      <c r="CK32" s="75"/>
      <c r="CL32" s="75"/>
      <c r="CM32" s="75"/>
      <c r="CN32" s="75"/>
      <c r="CO32" s="75"/>
      <c r="CP32" s="75"/>
      <c r="CQ32" s="75"/>
      <c r="CR32" s="75"/>
      <c r="CS32" s="75"/>
      <c r="CT32" s="75"/>
      <c r="CU32" s="75"/>
      <c r="CV32" s="75"/>
      <c r="CW32" s="75"/>
      <c r="CX32" s="75"/>
      <c r="CY32" s="75"/>
      <c r="CZ32" s="75"/>
      <c r="DA32" s="75"/>
      <c r="DB32" s="75"/>
      <c r="DC32" s="75"/>
      <c r="DD32" s="75"/>
      <c r="DE32" s="75"/>
      <c r="DF32" s="75"/>
      <c r="DG32" s="75"/>
      <c r="DH32" s="75"/>
      <c r="DI32" s="75"/>
      <c r="DJ32" s="75"/>
      <c r="DK32" s="75"/>
      <c r="DL32" s="75"/>
      <c r="DM32" s="75"/>
      <c r="DN32" s="75"/>
      <c r="DO32" s="75"/>
      <c r="DP32" s="75"/>
      <c r="DQ32" s="75"/>
      <c r="DR32" s="75"/>
      <c r="DS32" s="75"/>
      <c r="DT32" s="75"/>
      <c r="DU32" s="75"/>
      <c r="DV32" s="75"/>
      <c r="DW32" s="75"/>
      <c r="DX32" s="75"/>
      <c r="DY32" s="75"/>
      <c r="DZ32" s="75"/>
      <c r="EA32" s="75"/>
      <c r="EB32" s="75"/>
      <c r="EC32" s="75"/>
      <c r="ED32" s="75"/>
      <c r="EE32" s="75"/>
      <c r="EF32" s="75"/>
      <c r="EG32" s="75"/>
      <c r="EH32" s="75"/>
      <c r="EI32" s="75"/>
      <c r="EJ32" s="75"/>
      <c r="EK32" s="75"/>
      <c r="EL32" s="75"/>
      <c r="EM32" s="75"/>
      <c r="EN32" s="75"/>
      <c r="EO32" s="75"/>
      <c r="EP32" s="75"/>
      <c r="EQ32" s="75"/>
      <c r="ER32" s="75"/>
      <c r="ES32" s="75"/>
      <c r="ET32" s="75"/>
      <c r="EU32" s="75"/>
      <c r="EV32" s="75"/>
      <c r="EW32" s="75"/>
      <c r="EX32" s="75"/>
      <c r="EY32" s="75"/>
      <c r="EZ32" s="75"/>
      <c r="FA32" s="75"/>
      <c r="FB32" s="75"/>
      <c r="FC32" s="75"/>
      <c r="FD32" s="75"/>
      <c r="FE32" s="75"/>
      <c r="FF32" s="75"/>
      <c r="FG32" s="75"/>
      <c r="FH32" s="75"/>
      <c r="FI32" s="75"/>
    </row>
    <row r="33" spans="2:172" s="81" customFormat="1" ht="21.6" customHeight="1" x14ac:dyDescent="0.2">
      <c r="B33" s="142" t="s">
        <v>41</v>
      </c>
      <c r="C33" s="427" t="s">
        <v>81</v>
      </c>
      <c r="D33" s="428"/>
      <c r="E33" s="428"/>
      <c r="F33" s="428"/>
      <c r="G33" s="428"/>
      <c r="H33" s="428"/>
      <c r="I33" s="428"/>
      <c r="J33" s="428"/>
      <c r="K33" s="428"/>
      <c r="L33" s="428"/>
      <c r="M33" s="428"/>
      <c r="N33" s="428"/>
      <c r="O33" s="428"/>
      <c r="P33" s="428"/>
      <c r="Q33" s="429"/>
      <c r="R33" s="75"/>
      <c r="S33" s="75"/>
      <c r="T33" s="7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75"/>
      <c r="AI33" s="75"/>
      <c r="AJ33" s="75"/>
      <c r="AK33" s="75"/>
      <c r="AL33" s="75"/>
      <c r="AM33" s="75"/>
      <c r="AN33" s="75"/>
      <c r="AO33" s="75"/>
      <c r="AP33" s="75"/>
      <c r="AQ33" s="75"/>
      <c r="AR33" s="75"/>
      <c r="AS33" s="75"/>
      <c r="AT33" s="75"/>
      <c r="AU33" s="75"/>
      <c r="AV33" s="75"/>
      <c r="AW33" s="75"/>
      <c r="AX33" s="75"/>
      <c r="AY33" s="75"/>
      <c r="AZ33" s="75"/>
      <c r="BA33" s="75"/>
      <c r="BB33" s="75"/>
      <c r="BC33" s="75"/>
      <c r="BD33" s="75"/>
      <c r="BE33" s="75"/>
      <c r="BF33" s="75"/>
      <c r="BG33" s="75"/>
      <c r="BH33" s="75"/>
      <c r="BI33" s="75"/>
      <c r="BJ33" s="75"/>
      <c r="BK33" s="75"/>
      <c r="BL33" s="75"/>
      <c r="BM33" s="75"/>
      <c r="BN33" s="75"/>
      <c r="BO33" s="75"/>
      <c r="BP33" s="75"/>
      <c r="BQ33" s="75"/>
      <c r="BR33" s="75"/>
      <c r="BS33" s="75"/>
      <c r="BT33" s="75"/>
      <c r="BU33" s="75"/>
      <c r="BV33" s="75"/>
      <c r="BW33" s="75"/>
      <c r="BX33" s="75"/>
      <c r="BY33" s="75"/>
      <c r="BZ33" s="75"/>
      <c r="CA33" s="75"/>
      <c r="CB33" s="75"/>
      <c r="CC33" s="75"/>
      <c r="CD33" s="75"/>
      <c r="CE33" s="75"/>
      <c r="CF33" s="75"/>
      <c r="CG33" s="75"/>
      <c r="CH33" s="75"/>
      <c r="CI33" s="75"/>
      <c r="CJ33" s="75"/>
      <c r="CK33" s="75"/>
      <c r="CL33" s="75"/>
      <c r="CM33" s="75"/>
      <c r="CN33" s="75"/>
      <c r="CO33" s="75"/>
      <c r="CP33" s="75"/>
      <c r="CQ33" s="75"/>
      <c r="CR33" s="75"/>
      <c r="CS33" s="75"/>
      <c r="CT33" s="75"/>
      <c r="CU33" s="75"/>
      <c r="CV33" s="75"/>
      <c r="CW33" s="75"/>
      <c r="CX33" s="75"/>
      <c r="CY33" s="75"/>
      <c r="CZ33" s="75"/>
      <c r="DA33" s="75"/>
      <c r="DB33" s="75"/>
      <c r="DC33" s="75"/>
      <c r="DD33" s="75"/>
      <c r="DE33" s="75"/>
      <c r="DF33" s="75"/>
      <c r="DG33" s="75"/>
      <c r="DH33" s="75"/>
      <c r="DI33" s="75"/>
      <c r="DJ33" s="75"/>
      <c r="DK33" s="75"/>
      <c r="DL33" s="75"/>
      <c r="DM33" s="75"/>
      <c r="DN33" s="75"/>
      <c r="DO33" s="75"/>
      <c r="DP33" s="75"/>
      <c r="DQ33" s="75"/>
      <c r="DR33" s="75"/>
      <c r="DS33" s="75"/>
      <c r="DT33" s="75"/>
      <c r="DU33" s="75"/>
      <c r="DV33" s="75"/>
      <c r="DW33" s="75"/>
      <c r="DX33" s="75"/>
      <c r="DY33" s="75"/>
      <c r="DZ33" s="75"/>
      <c r="EA33" s="75"/>
      <c r="EB33" s="75"/>
      <c r="EC33" s="75"/>
      <c r="ED33" s="75"/>
      <c r="EE33" s="75"/>
      <c r="EF33" s="75"/>
      <c r="EG33" s="75"/>
      <c r="EH33" s="75"/>
      <c r="EI33" s="75"/>
      <c r="EJ33" s="75"/>
      <c r="EK33" s="75"/>
      <c r="EL33" s="75"/>
      <c r="EM33" s="75"/>
      <c r="EN33" s="75"/>
      <c r="EO33" s="75"/>
      <c r="EP33" s="75"/>
      <c r="EQ33" s="75"/>
      <c r="ER33" s="75"/>
      <c r="ES33" s="75"/>
      <c r="ET33" s="75"/>
      <c r="EU33" s="75"/>
      <c r="EV33" s="75"/>
      <c r="EW33" s="75"/>
      <c r="EX33" s="75"/>
      <c r="EY33" s="75"/>
      <c r="EZ33" s="75"/>
      <c r="FA33" s="75"/>
      <c r="FB33" s="75"/>
      <c r="FC33" s="75"/>
      <c r="FD33" s="75"/>
      <c r="FE33" s="75"/>
      <c r="FF33" s="75"/>
      <c r="FG33" s="75"/>
      <c r="FH33" s="75"/>
      <c r="FI33" s="75"/>
    </row>
    <row r="34" spans="2:172" s="81" customFormat="1" ht="21" customHeight="1" x14ac:dyDescent="0.2">
      <c r="B34" s="98" t="s">
        <v>43</v>
      </c>
      <c r="C34" s="355" t="s">
        <v>82</v>
      </c>
      <c r="D34" s="356"/>
      <c r="E34" s="356"/>
      <c r="F34" s="356"/>
      <c r="G34" s="356"/>
      <c r="H34" s="356"/>
      <c r="I34" s="356"/>
      <c r="J34" s="356"/>
      <c r="K34" s="356"/>
      <c r="L34" s="356"/>
      <c r="M34" s="356"/>
      <c r="N34" s="356"/>
      <c r="O34" s="356"/>
      <c r="P34" s="356"/>
      <c r="Q34" s="357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/>
      <c r="AG34" s="75"/>
      <c r="AH34" s="75"/>
      <c r="AI34" s="75"/>
      <c r="AJ34" s="75"/>
      <c r="AK34" s="75"/>
      <c r="AL34" s="75"/>
      <c r="AM34" s="75"/>
      <c r="AN34" s="75"/>
      <c r="AO34" s="75"/>
      <c r="AP34" s="75"/>
      <c r="AQ34" s="75"/>
      <c r="AR34" s="75"/>
      <c r="AS34" s="75"/>
      <c r="AT34" s="75"/>
      <c r="AU34" s="75"/>
      <c r="AV34" s="75"/>
      <c r="AW34" s="75"/>
      <c r="AX34" s="75"/>
      <c r="AY34" s="75"/>
      <c r="AZ34" s="75"/>
      <c r="BA34" s="75"/>
      <c r="BB34" s="75"/>
      <c r="BC34" s="75"/>
      <c r="BD34" s="75"/>
      <c r="BE34" s="75"/>
      <c r="BF34" s="75"/>
      <c r="BG34" s="75"/>
      <c r="BH34" s="75"/>
      <c r="BI34" s="75"/>
      <c r="BJ34" s="75"/>
      <c r="BK34" s="75"/>
      <c r="BL34" s="75"/>
      <c r="BM34" s="75"/>
      <c r="BN34" s="75"/>
      <c r="BO34" s="75"/>
      <c r="BP34" s="75"/>
      <c r="BQ34" s="75"/>
      <c r="BR34" s="75"/>
      <c r="BS34" s="75"/>
      <c r="BT34" s="75"/>
      <c r="BU34" s="75"/>
      <c r="BV34" s="75"/>
      <c r="BW34" s="75"/>
      <c r="BX34" s="75"/>
      <c r="BY34" s="75"/>
      <c r="BZ34" s="75"/>
      <c r="CA34" s="75"/>
      <c r="CB34" s="75"/>
      <c r="CC34" s="75"/>
      <c r="CD34" s="75"/>
      <c r="CE34" s="75"/>
      <c r="CF34" s="75"/>
      <c r="CG34" s="75"/>
      <c r="CH34" s="75"/>
      <c r="CI34" s="75"/>
      <c r="CJ34" s="75"/>
      <c r="CK34" s="75"/>
      <c r="CL34" s="75"/>
      <c r="CM34" s="75"/>
      <c r="CN34" s="75"/>
      <c r="CO34" s="75"/>
      <c r="CP34" s="75"/>
      <c r="CQ34" s="75"/>
      <c r="CR34" s="75"/>
      <c r="CS34" s="75"/>
      <c r="CT34" s="75"/>
      <c r="CU34" s="75"/>
      <c r="CV34" s="75"/>
      <c r="CW34" s="75"/>
      <c r="CX34" s="75"/>
      <c r="CY34" s="75"/>
      <c r="CZ34" s="75"/>
      <c r="DA34" s="75"/>
      <c r="DB34" s="75"/>
      <c r="DC34" s="75"/>
      <c r="DD34" s="75"/>
      <c r="DE34" s="75"/>
      <c r="DF34" s="75"/>
      <c r="DG34" s="75"/>
      <c r="DH34" s="75"/>
      <c r="DI34" s="75"/>
      <c r="DJ34" s="75"/>
      <c r="DK34" s="75"/>
      <c r="DL34" s="75"/>
      <c r="DM34" s="75"/>
      <c r="DN34" s="75"/>
      <c r="DO34" s="75"/>
      <c r="DP34" s="75"/>
      <c r="DQ34" s="75"/>
      <c r="DR34" s="75"/>
      <c r="DS34" s="75"/>
      <c r="DT34" s="75"/>
      <c r="DU34" s="75"/>
      <c r="DV34" s="75"/>
      <c r="DW34" s="75"/>
      <c r="DX34" s="75"/>
      <c r="DY34" s="75"/>
      <c r="DZ34" s="75"/>
      <c r="EA34" s="75"/>
      <c r="EB34" s="75"/>
      <c r="EC34" s="75"/>
      <c r="ED34" s="75"/>
      <c r="EE34" s="75"/>
      <c r="EF34" s="75"/>
      <c r="EG34" s="75"/>
      <c r="EH34" s="75"/>
      <c r="EI34" s="75"/>
      <c r="EJ34" s="75"/>
      <c r="EK34" s="75"/>
      <c r="EL34" s="75"/>
      <c r="EM34" s="75"/>
      <c r="EN34" s="75"/>
      <c r="EO34" s="75"/>
      <c r="EP34" s="75"/>
      <c r="EQ34" s="75"/>
      <c r="ER34" s="75"/>
      <c r="ES34" s="75"/>
      <c r="ET34" s="75"/>
      <c r="EU34" s="75"/>
      <c r="EV34" s="75"/>
      <c r="EW34" s="75"/>
      <c r="EX34" s="75"/>
      <c r="EY34" s="75"/>
      <c r="EZ34" s="75"/>
      <c r="FA34" s="75"/>
      <c r="FB34" s="75"/>
      <c r="FC34" s="75"/>
      <c r="FD34" s="75"/>
      <c r="FE34" s="75"/>
      <c r="FF34" s="75"/>
      <c r="FG34" s="75"/>
      <c r="FH34" s="75"/>
      <c r="FI34" s="75"/>
    </row>
    <row r="35" spans="2:172" s="81" customFormat="1" ht="21" customHeight="1" x14ac:dyDescent="0.2">
      <c r="B35" s="97" t="s">
        <v>45</v>
      </c>
      <c r="C35" s="355" t="s">
        <v>83</v>
      </c>
      <c r="D35" s="356"/>
      <c r="E35" s="356"/>
      <c r="F35" s="356"/>
      <c r="G35" s="356"/>
      <c r="H35" s="356"/>
      <c r="I35" s="356"/>
      <c r="J35" s="356"/>
      <c r="K35" s="356"/>
      <c r="L35" s="356"/>
      <c r="M35" s="356"/>
      <c r="N35" s="356"/>
      <c r="O35" s="356"/>
      <c r="P35" s="356"/>
      <c r="Q35" s="357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5"/>
      <c r="AM35" s="75"/>
      <c r="AN35" s="75"/>
      <c r="AO35" s="75"/>
      <c r="AP35" s="75"/>
      <c r="AQ35" s="75"/>
      <c r="AR35" s="75"/>
      <c r="AS35" s="75"/>
      <c r="AT35" s="75"/>
      <c r="AU35" s="75"/>
      <c r="AV35" s="75"/>
      <c r="AW35" s="75"/>
      <c r="AX35" s="75"/>
      <c r="AY35" s="75"/>
      <c r="AZ35" s="75"/>
      <c r="BA35" s="75"/>
      <c r="BB35" s="75"/>
      <c r="BC35" s="75"/>
      <c r="BD35" s="75"/>
      <c r="BE35" s="75"/>
      <c r="BF35" s="75"/>
      <c r="BG35" s="75"/>
      <c r="BH35" s="75"/>
      <c r="BI35" s="75"/>
      <c r="BJ35" s="75"/>
      <c r="BK35" s="75"/>
      <c r="BL35" s="75"/>
      <c r="BM35" s="75"/>
      <c r="BN35" s="75"/>
      <c r="BO35" s="75"/>
      <c r="BP35" s="75"/>
      <c r="BQ35" s="75"/>
      <c r="BR35" s="75"/>
      <c r="BS35" s="75"/>
      <c r="BT35" s="75"/>
      <c r="BU35" s="75"/>
      <c r="BV35" s="75"/>
      <c r="BW35" s="75"/>
      <c r="BX35" s="75"/>
      <c r="BY35" s="75"/>
      <c r="BZ35" s="75"/>
      <c r="CA35" s="75"/>
      <c r="CB35" s="75"/>
      <c r="CC35" s="75"/>
      <c r="CD35" s="75"/>
      <c r="CE35" s="75"/>
      <c r="CF35" s="75"/>
      <c r="CG35" s="75"/>
      <c r="CH35" s="75"/>
      <c r="CI35" s="75"/>
      <c r="CJ35" s="75"/>
      <c r="CK35" s="75"/>
      <c r="CL35" s="75"/>
      <c r="CM35" s="75"/>
      <c r="CN35" s="75"/>
      <c r="CO35" s="75"/>
      <c r="CP35" s="75"/>
      <c r="CQ35" s="75"/>
      <c r="CR35" s="75"/>
      <c r="CS35" s="75"/>
      <c r="CT35" s="75"/>
      <c r="CU35" s="75"/>
      <c r="CV35" s="75"/>
      <c r="CW35" s="75"/>
      <c r="CX35" s="75"/>
      <c r="CY35" s="75"/>
      <c r="CZ35" s="75"/>
      <c r="DA35" s="75"/>
      <c r="DB35" s="75"/>
      <c r="DC35" s="75"/>
      <c r="DD35" s="75"/>
      <c r="DE35" s="75"/>
      <c r="DF35" s="75"/>
      <c r="DG35" s="75"/>
      <c r="DH35" s="75"/>
      <c r="DI35" s="75"/>
      <c r="DJ35" s="75"/>
      <c r="DK35" s="75"/>
      <c r="DL35" s="75"/>
      <c r="DM35" s="75"/>
      <c r="DN35" s="75"/>
      <c r="DO35" s="75"/>
      <c r="DP35" s="75"/>
      <c r="DQ35" s="75"/>
      <c r="DR35" s="75"/>
      <c r="DS35" s="75"/>
      <c r="DT35" s="75"/>
      <c r="DU35" s="75"/>
      <c r="DV35" s="75"/>
      <c r="DW35" s="75"/>
      <c r="DX35" s="75"/>
      <c r="DY35" s="75"/>
      <c r="DZ35" s="75"/>
      <c r="EA35" s="75"/>
      <c r="EB35" s="75"/>
      <c r="EC35" s="75"/>
      <c r="ED35" s="75"/>
      <c r="EE35" s="75"/>
      <c r="EF35" s="75"/>
      <c r="EG35" s="75"/>
      <c r="EH35" s="75"/>
      <c r="EI35" s="75"/>
      <c r="EJ35" s="75"/>
      <c r="EK35" s="75"/>
      <c r="EL35" s="75"/>
      <c r="EM35" s="75"/>
      <c r="EN35" s="75"/>
      <c r="EO35" s="75"/>
      <c r="EP35" s="75"/>
      <c r="EQ35" s="75"/>
      <c r="ER35" s="75"/>
      <c r="ES35" s="75"/>
      <c r="ET35" s="75"/>
      <c r="EU35" s="75"/>
      <c r="EV35" s="75"/>
      <c r="EW35" s="75"/>
      <c r="EX35" s="75"/>
      <c r="EY35" s="75"/>
      <c r="EZ35" s="75"/>
      <c r="FA35" s="75"/>
      <c r="FB35" s="75"/>
      <c r="FC35" s="75"/>
      <c r="FD35" s="75"/>
      <c r="FE35" s="75"/>
      <c r="FF35" s="75"/>
      <c r="FG35" s="75"/>
      <c r="FH35" s="75"/>
      <c r="FI35" s="75"/>
    </row>
    <row r="36" spans="2:172" s="103" customFormat="1" ht="21.6" customHeight="1" thickBot="1" x14ac:dyDescent="0.25">
      <c r="B36" s="96" t="s">
        <v>47</v>
      </c>
      <c r="C36" s="334" t="s">
        <v>84</v>
      </c>
      <c r="D36" s="335"/>
      <c r="E36" s="335"/>
      <c r="F36" s="335"/>
      <c r="G36" s="335"/>
      <c r="H36" s="335"/>
      <c r="I36" s="335"/>
      <c r="J36" s="335"/>
      <c r="K36" s="335"/>
      <c r="L36" s="335"/>
      <c r="M36" s="335"/>
      <c r="N36" s="335"/>
      <c r="O36" s="335"/>
      <c r="P36" s="335"/>
      <c r="Q36" s="336"/>
    </row>
    <row r="37" spans="2:172" s="103" customFormat="1" x14ac:dyDescent="0.2">
      <c r="B37" s="337" t="s">
        <v>49</v>
      </c>
      <c r="C37" s="339" t="s">
        <v>50</v>
      </c>
      <c r="D37" s="341" t="s">
        <v>51</v>
      </c>
      <c r="E37" s="341"/>
      <c r="F37" s="341" t="s">
        <v>37</v>
      </c>
      <c r="G37" s="343" t="s">
        <v>52</v>
      </c>
      <c r="H37" s="341" t="s">
        <v>53</v>
      </c>
      <c r="I37" s="341"/>
      <c r="J37" s="341"/>
      <c r="K37" s="341"/>
      <c r="L37" s="341"/>
      <c r="M37" s="341" t="s">
        <v>54</v>
      </c>
      <c r="N37" s="341"/>
      <c r="O37" s="341"/>
      <c r="P37" s="341"/>
      <c r="Q37" s="345" t="s">
        <v>135</v>
      </c>
    </row>
    <row r="38" spans="2:172" s="103" customFormat="1" ht="24" x14ac:dyDescent="0.2">
      <c r="B38" s="374"/>
      <c r="C38" s="375"/>
      <c r="D38" s="114" t="s">
        <v>56</v>
      </c>
      <c r="E38" s="117" t="s">
        <v>57</v>
      </c>
      <c r="F38" s="376"/>
      <c r="G38" s="377"/>
      <c r="H38" s="114" t="s">
        <v>58</v>
      </c>
      <c r="I38" s="116" t="s">
        <v>59</v>
      </c>
      <c r="J38" s="115" t="s">
        <v>60</v>
      </c>
      <c r="K38" s="114" t="s">
        <v>61</v>
      </c>
      <c r="L38" s="114" t="s">
        <v>62</v>
      </c>
      <c r="M38" s="114" t="s">
        <v>63</v>
      </c>
      <c r="N38" s="114" t="s">
        <v>64</v>
      </c>
      <c r="O38" s="114" t="s">
        <v>65</v>
      </c>
      <c r="P38" s="114" t="s">
        <v>66</v>
      </c>
      <c r="Q38" s="346"/>
    </row>
    <row r="39" spans="2:172" s="103" customFormat="1" ht="28.9" customHeight="1" x14ac:dyDescent="0.2">
      <c r="B39" s="420" t="s">
        <v>85</v>
      </c>
      <c r="C39" s="360" t="s">
        <v>85</v>
      </c>
      <c r="D39" s="363" t="s">
        <v>69</v>
      </c>
      <c r="E39" s="369">
        <v>100</v>
      </c>
      <c r="F39" s="363" t="s">
        <v>38</v>
      </c>
      <c r="G39" s="53" t="s">
        <v>121</v>
      </c>
      <c r="H39" s="50">
        <v>730205</v>
      </c>
      <c r="I39" s="88">
        <v>2000</v>
      </c>
      <c r="J39" s="88">
        <v>0</v>
      </c>
      <c r="K39" s="369" t="s">
        <v>36</v>
      </c>
      <c r="L39" s="411">
        <f>SUM(I39:I46)</f>
        <v>27763.71</v>
      </c>
      <c r="M39" s="87">
        <v>0</v>
      </c>
      <c r="N39" s="87">
        <v>1000</v>
      </c>
      <c r="O39" s="87">
        <v>0</v>
      </c>
      <c r="P39" s="87">
        <v>1000</v>
      </c>
      <c r="Q39" s="86"/>
    </row>
    <row r="40" spans="2:172" s="103" customFormat="1" ht="19.899999999999999" customHeight="1" x14ac:dyDescent="0.2">
      <c r="B40" s="329"/>
      <c r="C40" s="360"/>
      <c r="D40" s="363"/>
      <c r="E40" s="369"/>
      <c r="F40" s="363"/>
      <c r="G40" s="53" t="s">
        <v>133</v>
      </c>
      <c r="H40" s="50">
        <v>730505</v>
      </c>
      <c r="I40" s="88">
        <v>210.71</v>
      </c>
      <c r="J40" s="280">
        <v>0</v>
      </c>
      <c r="K40" s="369"/>
      <c r="L40" s="372"/>
      <c r="M40" s="87">
        <v>0</v>
      </c>
      <c r="N40" s="87">
        <v>110.71</v>
      </c>
      <c r="O40" s="87"/>
      <c r="P40" s="87">
        <v>100</v>
      </c>
      <c r="Q40" s="86"/>
    </row>
    <row r="41" spans="2:172" s="75" customFormat="1" ht="18" customHeight="1" x14ac:dyDescent="0.2">
      <c r="B41" s="329"/>
      <c r="C41" s="360"/>
      <c r="D41" s="363"/>
      <c r="E41" s="369"/>
      <c r="F41" s="363"/>
      <c r="G41" s="53" t="s">
        <v>136</v>
      </c>
      <c r="H41" s="50">
        <v>730605</v>
      </c>
      <c r="I41" s="88">
        <v>4780.7</v>
      </c>
      <c r="J41" s="88">
        <v>4000</v>
      </c>
      <c r="K41" s="369"/>
      <c r="L41" s="372"/>
      <c r="M41" s="87">
        <v>1000</v>
      </c>
      <c r="N41" s="87">
        <v>1000</v>
      </c>
      <c r="O41" s="87">
        <v>1000</v>
      </c>
      <c r="P41" s="87">
        <v>1780.7</v>
      </c>
      <c r="Q41" s="86"/>
    </row>
    <row r="42" spans="2:172" s="81" customFormat="1" ht="32.450000000000003" customHeight="1" x14ac:dyDescent="0.2">
      <c r="B42" s="329"/>
      <c r="C42" s="360"/>
      <c r="D42" s="363"/>
      <c r="E42" s="369"/>
      <c r="F42" s="363"/>
      <c r="G42" s="53" t="s">
        <v>137</v>
      </c>
      <c r="H42" s="50">
        <v>730811</v>
      </c>
      <c r="I42" s="88">
        <v>10900</v>
      </c>
      <c r="J42" s="88">
        <v>900</v>
      </c>
      <c r="K42" s="369"/>
      <c r="L42" s="372"/>
      <c r="M42" s="87">
        <v>0</v>
      </c>
      <c r="N42" s="87">
        <v>5000</v>
      </c>
      <c r="O42" s="87">
        <v>5000</v>
      </c>
      <c r="P42" s="87">
        <v>900</v>
      </c>
      <c r="Q42" s="86"/>
      <c r="R42" s="75"/>
      <c r="S42" s="75"/>
      <c r="T42" s="75"/>
      <c r="U42" s="75"/>
      <c r="V42" s="75"/>
      <c r="W42" s="75"/>
      <c r="X42" s="75"/>
      <c r="Y42" s="75"/>
      <c r="Z42" s="75"/>
      <c r="AA42" s="75"/>
      <c r="AB42" s="75"/>
      <c r="AC42" s="75"/>
      <c r="AD42" s="75"/>
      <c r="AE42" s="75"/>
      <c r="AF42" s="75"/>
      <c r="AG42" s="75"/>
      <c r="AH42" s="75"/>
      <c r="AI42" s="75"/>
      <c r="AJ42" s="75"/>
      <c r="AK42" s="75"/>
      <c r="AL42" s="75"/>
      <c r="AM42" s="75"/>
      <c r="AN42" s="75"/>
      <c r="AO42" s="75"/>
      <c r="AP42" s="75"/>
      <c r="AQ42" s="75"/>
      <c r="AR42" s="75"/>
      <c r="AS42" s="75"/>
      <c r="AT42" s="75"/>
      <c r="AU42" s="75"/>
      <c r="AV42" s="75"/>
      <c r="AW42" s="75"/>
      <c r="AX42" s="75"/>
      <c r="AY42" s="75"/>
      <c r="AZ42" s="75"/>
      <c r="BA42" s="75"/>
      <c r="BB42" s="75"/>
      <c r="BC42" s="75"/>
      <c r="BD42" s="75"/>
      <c r="BE42" s="75"/>
      <c r="BF42" s="75"/>
      <c r="BG42" s="75"/>
      <c r="BH42" s="75"/>
      <c r="BI42" s="75"/>
      <c r="BJ42" s="75"/>
      <c r="BK42" s="75"/>
      <c r="BL42" s="75"/>
      <c r="BM42" s="75"/>
      <c r="BN42" s="75"/>
      <c r="BO42" s="75"/>
      <c r="BP42" s="75"/>
      <c r="BQ42" s="75"/>
      <c r="BR42" s="75"/>
      <c r="BS42" s="75"/>
      <c r="BT42" s="75"/>
      <c r="BU42" s="75"/>
      <c r="BV42" s="75"/>
      <c r="BW42" s="75"/>
      <c r="BX42" s="75"/>
      <c r="BY42" s="75"/>
      <c r="BZ42" s="75"/>
      <c r="CA42" s="75"/>
      <c r="CB42" s="75"/>
      <c r="CC42" s="75"/>
      <c r="CD42" s="75"/>
      <c r="CE42" s="75"/>
      <c r="CF42" s="75"/>
      <c r="CG42" s="75"/>
      <c r="CH42" s="75"/>
      <c r="CI42" s="75"/>
      <c r="CJ42" s="75"/>
      <c r="CK42" s="75"/>
      <c r="CL42" s="75"/>
      <c r="CM42" s="75"/>
      <c r="CN42" s="75"/>
      <c r="CO42" s="75"/>
      <c r="CP42" s="75"/>
      <c r="CQ42" s="75"/>
      <c r="CR42" s="75"/>
      <c r="CS42" s="75"/>
      <c r="CT42" s="75"/>
      <c r="CU42" s="75"/>
      <c r="CV42" s="75"/>
      <c r="CW42" s="75"/>
      <c r="CX42" s="75"/>
      <c r="CY42" s="75"/>
      <c r="CZ42" s="75"/>
      <c r="DA42" s="75"/>
      <c r="DB42" s="75"/>
      <c r="DC42" s="75"/>
      <c r="DD42" s="75"/>
      <c r="DE42" s="75"/>
      <c r="DF42" s="75"/>
      <c r="DG42" s="75"/>
      <c r="DH42" s="75"/>
      <c r="DI42" s="75"/>
      <c r="DJ42" s="75"/>
      <c r="DK42" s="75"/>
      <c r="DL42" s="75"/>
      <c r="DM42" s="75"/>
      <c r="DN42" s="75"/>
      <c r="DO42" s="75"/>
      <c r="DP42" s="75"/>
      <c r="DQ42" s="75"/>
      <c r="DR42" s="75"/>
      <c r="DS42" s="75"/>
      <c r="DT42" s="75"/>
      <c r="DU42" s="75"/>
      <c r="DV42" s="75"/>
      <c r="DW42" s="75"/>
      <c r="DX42" s="75"/>
      <c r="DY42" s="75"/>
      <c r="DZ42" s="75"/>
      <c r="EA42" s="75"/>
      <c r="EB42" s="75"/>
      <c r="EC42" s="75"/>
      <c r="ED42" s="75"/>
      <c r="EE42" s="75"/>
      <c r="EF42" s="75"/>
      <c r="EG42" s="75"/>
      <c r="EH42" s="75"/>
      <c r="EI42" s="75"/>
      <c r="EJ42" s="75"/>
      <c r="EK42" s="75"/>
      <c r="EL42" s="75"/>
      <c r="EM42" s="75"/>
      <c r="EN42" s="75"/>
      <c r="EO42" s="75"/>
      <c r="EP42" s="75"/>
      <c r="EQ42" s="75"/>
      <c r="ER42" s="75"/>
      <c r="ES42" s="75"/>
      <c r="ET42" s="75"/>
      <c r="EU42" s="75"/>
      <c r="EV42" s="75"/>
      <c r="EW42" s="75"/>
      <c r="EX42" s="75"/>
      <c r="EY42" s="75"/>
      <c r="EZ42" s="75"/>
      <c r="FA42" s="75"/>
      <c r="FB42" s="75"/>
      <c r="FC42" s="75"/>
      <c r="FD42" s="75"/>
      <c r="FE42" s="75"/>
      <c r="FF42" s="75"/>
      <c r="FG42" s="75"/>
      <c r="FH42" s="75"/>
      <c r="FI42" s="75"/>
      <c r="FJ42" s="75"/>
      <c r="FK42" s="75"/>
      <c r="FL42" s="75"/>
      <c r="FM42" s="75"/>
      <c r="FN42" s="75"/>
      <c r="FO42" s="75"/>
      <c r="FP42" s="75"/>
    </row>
    <row r="43" spans="2:172" s="81" customFormat="1" ht="19.899999999999999" customHeight="1" x14ac:dyDescent="0.2">
      <c r="B43" s="329"/>
      <c r="C43" s="360"/>
      <c r="D43" s="363"/>
      <c r="E43" s="369"/>
      <c r="F43" s="363"/>
      <c r="G43" s="56" t="s">
        <v>138</v>
      </c>
      <c r="H43" s="50">
        <v>730812</v>
      </c>
      <c r="I43" s="88">
        <v>2110</v>
      </c>
      <c r="J43" s="88">
        <v>1000</v>
      </c>
      <c r="K43" s="369"/>
      <c r="L43" s="372"/>
      <c r="M43" s="87"/>
      <c r="N43" s="87">
        <v>1000</v>
      </c>
      <c r="O43" s="87">
        <v>1110</v>
      </c>
      <c r="P43" s="87"/>
      <c r="Q43" s="86"/>
      <c r="R43" s="75"/>
      <c r="S43" s="75"/>
      <c r="T43" s="75"/>
      <c r="U43" s="75"/>
      <c r="V43" s="75"/>
      <c r="W43" s="75"/>
      <c r="X43" s="75"/>
      <c r="Y43" s="75"/>
      <c r="Z43" s="75"/>
      <c r="AA43" s="75"/>
      <c r="AB43" s="75"/>
      <c r="AC43" s="75"/>
      <c r="AD43" s="75"/>
      <c r="AE43" s="75"/>
      <c r="AF43" s="75"/>
      <c r="AG43" s="75"/>
      <c r="AH43" s="75"/>
      <c r="AI43" s="75"/>
      <c r="AJ43" s="75"/>
      <c r="AK43" s="75"/>
      <c r="AL43" s="75"/>
      <c r="AM43" s="75"/>
      <c r="AN43" s="75"/>
      <c r="AO43" s="75"/>
      <c r="AP43" s="75"/>
      <c r="AQ43" s="75"/>
      <c r="AR43" s="75"/>
      <c r="AS43" s="75"/>
      <c r="AT43" s="75"/>
      <c r="AU43" s="75"/>
      <c r="AV43" s="75"/>
      <c r="AW43" s="75"/>
      <c r="AX43" s="75"/>
      <c r="AY43" s="75"/>
      <c r="AZ43" s="75"/>
      <c r="BA43" s="75"/>
      <c r="BB43" s="75"/>
      <c r="BC43" s="75"/>
      <c r="BD43" s="75"/>
      <c r="BE43" s="75"/>
      <c r="BF43" s="75"/>
      <c r="BG43" s="75"/>
      <c r="BH43" s="75"/>
      <c r="BI43" s="75"/>
      <c r="BJ43" s="75"/>
      <c r="BK43" s="75"/>
      <c r="BL43" s="75"/>
      <c r="BM43" s="75"/>
      <c r="BN43" s="75"/>
      <c r="BO43" s="75"/>
      <c r="BP43" s="75"/>
      <c r="BQ43" s="75"/>
      <c r="BR43" s="75"/>
      <c r="BS43" s="75"/>
      <c r="BT43" s="75"/>
      <c r="BU43" s="75"/>
      <c r="BV43" s="75"/>
      <c r="BW43" s="75"/>
      <c r="BX43" s="75"/>
      <c r="BY43" s="75"/>
      <c r="BZ43" s="75"/>
      <c r="CA43" s="75"/>
      <c r="CB43" s="75"/>
      <c r="CC43" s="75"/>
      <c r="CD43" s="75"/>
      <c r="CE43" s="75"/>
      <c r="CF43" s="75"/>
      <c r="CG43" s="75"/>
      <c r="CH43" s="75"/>
      <c r="CI43" s="75"/>
      <c r="CJ43" s="75"/>
      <c r="CK43" s="75"/>
      <c r="CL43" s="75"/>
      <c r="CM43" s="75"/>
      <c r="CN43" s="75"/>
      <c r="CO43" s="75"/>
      <c r="CP43" s="75"/>
      <c r="CQ43" s="75"/>
      <c r="CR43" s="75"/>
      <c r="CS43" s="75"/>
      <c r="CT43" s="75"/>
      <c r="CU43" s="75"/>
      <c r="CV43" s="75"/>
      <c r="CW43" s="75"/>
      <c r="CX43" s="75"/>
      <c r="CY43" s="75"/>
      <c r="CZ43" s="75"/>
      <c r="DA43" s="75"/>
      <c r="DB43" s="75"/>
      <c r="DC43" s="75"/>
      <c r="DD43" s="75"/>
      <c r="DE43" s="75"/>
      <c r="DF43" s="75"/>
      <c r="DG43" s="75"/>
      <c r="DH43" s="75"/>
      <c r="DI43" s="75"/>
      <c r="DJ43" s="75"/>
      <c r="DK43" s="75"/>
      <c r="DL43" s="75"/>
      <c r="DM43" s="75"/>
      <c r="DN43" s="75"/>
      <c r="DO43" s="75"/>
      <c r="DP43" s="75"/>
      <c r="DQ43" s="75"/>
      <c r="DR43" s="75"/>
      <c r="DS43" s="75"/>
      <c r="DT43" s="75"/>
      <c r="DU43" s="75"/>
      <c r="DV43" s="75"/>
      <c r="DW43" s="75"/>
      <c r="DX43" s="75"/>
      <c r="DY43" s="75"/>
      <c r="DZ43" s="75"/>
      <c r="EA43" s="75"/>
      <c r="EB43" s="75"/>
      <c r="EC43" s="75"/>
      <c r="ED43" s="75"/>
      <c r="EE43" s="75"/>
      <c r="EF43" s="75"/>
      <c r="EG43" s="75"/>
      <c r="EH43" s="75"/>
      <c r="EI43" s="75"/>
      <c r="EJ43" s="75"/>
      <c r="EK43" s="75"/>
      <c r="EL43" s="75"/>
      <c r="EM43" s="75"/>
      <c r="EN43" s="75"/>
      <c r="EO43" s="75"/>
      <c r="EP43" s="75"/>
      <c r="EQ43" s="75"/>
      <c r="ER43" s="75"/>
      <c r="ES43" s="75"/>
      <c r="ET43" s="75"/>
      <c r="EU43" s="75"/>
      <c r="EV43" s="75"/>
      <c r="EW43" s="75"/>
      <c r="EX43" s="75"/>
      <c r="EY43" s="75"/>
      <c r="EZ43" s="75"/>
      <c r="FA43" s="75"/>
      <c r="FB43" s="75"/>
      <c r="FC43" s="75"/>
      <c r="FD43" s="75"/>
      <c r="FE43" s="75"/>
      <c r="FF43" s="75"/>
      <c r="FG43" s="75"/>
      <c r="FH43" s="75"/>
      <c r="FI43" s="75"/>
      <c r="FJ43" s="75"/>
      <c r="FK43" s="75"/>
      <c r="FL43" s="75"/>
      <c r="FM43" s="75"/>
      <c r="FN43" s="75"/>
      <c r="FO43" s="75"/>
      <c r="FP43" s="75"/>
    </row>
    <row r="44" spans="2:172" s="81" customFormat="1" ht="19.899999999999999" customHeight="1" x14ac:dyDescent="0.2">
      <c r="B44" s="329"/>
      <c r="C44" s="360"/>
      <c r="D44" s="363"/>
      <c r="E44" s="369"/>
      <c r="F44" s="363"/>
      <c r="G44" s="56" t="s">
        <v>139</v>
      </c>
      <c r="H44" s="50">
        <v>731408</v>
      </c>
      <c r="I44" s="88">
        <v>400</v>
      </c>
      <c r="J44" s="88">
        <v>400</v>
      </c>
      <c r="K44" s="369"/>
      <c r="L44" s="372"/>
      <c r="M44" s="87"/>
      <c r="N44" s="87">
        <v>0</v>
      </c>
      <c r="O44" s="87">
        <v>400</v>
      </c>
      <c r="P44" s="87"/>
      <c r="Q44" s="86"/>
      <c r="R44" s="75"/>
      <c r="S44" s="75"/>
      <c r="T44" s="75"/>
      <c r="U44" s="75"/>
      <c r="V44" s="75"/>
      <c r="W44" s="75"/>
      <c r="X44" s="75"/>
      <c r="Y44" s="75"/>
      <c r="Z44" s="75"/>
      <c r="AA44" s="75"/>
      <c r="AB44" s="75"/>
      <c r="AC44" s="75"/>
      <c r="AD44" s="75"/>
      <c r="AE44" s="75"/>
      <c r="AF44" s="75"/>
      <c r="AG44" s="75"/>
      <c r="AH44" s="75"/>
      <c r="AI44" s="75"/>
      <c r="AJ44" s="75"/>
      <c r="AK44" s="75"/>
      <c r="AL44" s="75"/>
      <c r="AM44" s="75"/>
      <c r="AN44" s="75"/>
      <c r="AO44" s="75"/>
      <c r="AP44" s="75"/>
      <c r="AQ44" s="75"/>
      <c r="AR44" s="75"/>
      <c r="AS44" s="75"/>
      <c r="AT44" s="75"/>
      <c r="AU44" s="75"/>
      <c r="AV44" s="75"/>
      <c r="AW44" s="75"/>
      <c r="AX44" s="75"/>
      <c r="AY44" s="75"/>
      <c r="AZ44" s="75"/>
      <c r="BA44" s="75"/>
      <c r="BB44" s="75"/>
      <c r="BC44" s="75"/>
      <c r="BD44" s="75"/>
      <c r="BE44" s="75"/>
      <c r="BF44" s="75"/>
      <c r="BG44" s="75"/>
      <c r="BH44" s="75"/>
      <c r="BI44" s="75"/>
      <c r="BJ44" s="75"/>
      <c r="BK44" s="75"/>
      <c r="BL44" s="75"/>
      <c r="BM44" s="75"/>
      <c r="BN44" s="75"/>
      <c r="BO44" s="75"/>
      <c r="BP44" s="75"/>
      <c r="BQ44" s="75"/>
      <c r="BR44" s="75"/>
      <c r="BS44" s="75"/>
      <c r="BT44" s="75"/>
      <c r="BU44" s="75"/>
      <c r="BV44" s="75"/>
      <c r="BW44" s="75"/>
      <c r="BX44" s="75"/>
      <c r="BY44" s="75"/>
      <c r="BZ44" s="75"/>
      <c r="CA44" s="75"/>
      <c r="CB44" s="75"/>
      <c r="CC44" s="75"/>
      <c r="CD44" s="75"/>
      <c r="CE44" s="75"/>
      <c r="CF44" s="75"/>
      <c r="CG44" s="75"/>
      <c r="CH44" s="75"/>
      <c r="CI44" s="75"/>
      <c r="CJ44" s="75"/>
      <c r="CK44" s="75"/>
      <c r="CL44" s="75"/>
      <c r="CM44" s="75"/>
      <c r="CN44" s="75"/>
      <c r="CO44" s="75"/>
      <c r="CP44" s="75"/>
      <c r="CQ44" s="75"/>
      <c r="CR44" s="75"/>
      <c r="CS44" s="75"/>
      <c r="CT44" s="75"/>
      <c r="CU44" s="75"/>
      <c r="CV44" s="75"/>
      <c r="CW44" s="75"/>
      <c r="CX44" s="75"/>
      <c r="CY44" s="75"/>
      <c r="CZ44" s="75"/>
      <c r="DA44" s="75"/>
      <c r="DB44" s="75"/>
      <c r="DC44" s="75"/>
      <c r="DD44" s="75"/>
      <c r="DE44" s="75"/>
      <c r="DF44" s="75"/>
      <c r="DG44" s="75"/>
      <c r="DH44" s="75"/>
      <c r="DI44" s="75"/>
      <c r="DJ44" s="75"/>
      <c r="DK44" s="75"/>
      <c r="DL44" s="75"/>
      <c r="DM44" s="75"/>
      <c r="DN44" s="75"/>
      <c r="DO44" s="75"/>
      <c r="DP44" s="75"/>
      <c r="DQ44" s="75"/>
      <c r="DR44" s="75"/>
      <c r="DS44" s="75"/>
      <c r="DT44" s="75"/>
      <c r="DU44" s="75"/>
      <c r="DV44" s="75"/>
      <c r="DW44" s="75"/>
      <c r="DX44" s="75"/>
      <c r="DY44" s="75"/>
      <c r="DZ44" s="75"/>
      <c r="EA44" s="75"/>
      <c r="EB44" s="75"/>
      <c r="EC44" s="75"/>
      <c r="ED44" s="75"/>
      <c r="EE44" s="75"/>
      <c r="EF44" s="75"/>
      <c r="EG44" s="75"/>
      <c r="EH44" s="75"/>
      <c r="EI44" s="75"/>
      <c r="EJ44" s="75"/>
      <c r="EK44" s="75"/>
      <c r="EL44" s="75"/>
      <c r="EM44" s="75"/>
      <c r="EN44" s="75"/>
      <c r="EO44" s="75"/>
      <c r="EP44" s="75"/>
      <c r="EQ44" s="75"/>
      <c r="ER44" s="75"/>
      <c r="ES44" s="75"/>
      <c r="ET44" s="75"/>
      <c r="EU44" s="75"/>
      <c r="EV44" s="75"/>
      <c r="EW44" s="75"/>
      <c r="EX44" s="75"/>
      <c r="EY44" s="75"/>
      <c r="EZ44" s="75"/>
      <c r="FA44" s="75"/>
      <c r="FB44" s="75"/>
      <c r="FC44" s="75"/>
      <c r="FD44" s="75"/>
      <c r="FE44" s="75"/>
      <c r="FF44" s="75"/>
      <c r="FG44" s="75"/>
      <c r="FH44" s="75"/>
      <c r="FI44" s="75"/>
      <c r="FJ44" s="75"/>
      <c r="FK44" s="75"/>
      <c r="FL44" s="75"/>
      <c r="FM44" s="75"/>
      <c r="FN44" s="75"/>
      <c r="FO44" s="75"/>
      <c r="FP44" s="75"/>
    </row>
    <row r="45" spans="2:172" s="81" customFormat="1" ht="19.899999999999999" customHeight="1" x14ac:dyDescent="0.2">
      <c r="B45" s="329"/>
      <c r="C45" s="360"/>
      <c r="D45" s="363"/>
      <c r="E45" s="369"/>
      <c r="F45" s="363"/>
      <c r="G45" s="56" t="s">
        <v>140</v>
      </c>
      <c r="H45" s="50">
        <v>731515</v>
      </c>
      <c r="I45" s="88">
        <v>1790</v>
      </c>
      <c r="J45" s="88">
        <v>2900</v>
      </c>
      <c r="K45" s="369"/>
      <c r="L45" s="372"/>
      <c r="M45" s="87">
        <v>1500</v>
      </c>
      <c r="N45" s="87">
        <v>100</v>
      </c>
      <c r="O45" s="87">
        <v>190</v>
      </c>
      <c r="P45" s="87"/>
      <c r="Q45" s="86"/>
      <c r="R45" s="75"/>
      <c r="S45" s="75"/>
      <c r="T45" s="75"/>
      <c r="U45" s="75"/>
      <c r="V45" s="75"/>
      <c r="W45" s="75"/>
      <c r="X45" s="75"/>
      <c r="Y45" s="75"/>
      <c r="Z45" s="75"/>
      <c r="AA45" s="75"/>
      <c r="AB45" s="75"/>
      <c r="AC45" s="75"/>
      <c r="AD45" s="75"/>
      <c r="AE45" s="75"/>
      <c r="AF45" s="75"/>
      <c r="AG45" s="75"/>
      <c r="AH45" s="75"/>
      <c r="AI45" s="75"/>
      <c r="AJ45" s="75"/>
      <c r="AK45" s="75"/>
      <c r="AL45" s="75"/>
      <c r="AM45" s="75"/>
      <c r="AN45" s="75"/>
      <c r="AO45" s="75"/>
      <c r="AP45" s="75"/>
      <c r="AQ45" s="75"/>
      <c r="AR45" s="75"/>
      <c r="AS45" s="75"/>
      <c r="AT45" s="75"/>
      <c r="AU45" s="75"/>
      <c r="AV45" s="75"/>
      <c r="AW45" s="75"/>
      <c r="AX45" s="75"/>
      <c r="AY45" s="75"/>
      <c r="AZ45" s="75"/>
      <c r="BA45" s="75"/>
      <c r="BB45" s="75"/>
      <c r="BC45" s="75"/>
      <c r="BD45" s="75"/>
      <c r="BE45" s="75"/>
      <c r="BF45" s="75"/>
      <c r="BG45" s="75"/>
      <c r="BH45" s="75"/>
      <c r="BI45" s="75"/>
      <c r="BJ45" s="75"/>
      <c r="BK45" s="75"/>
      <c r="BL45" s="75"/>
      <c r="BM45" s="75"/>
      <c r="BN45" s="75"/>
      <c r="BO45" s="75"/>
      <c r="BP45" s="75"/>
      <c r="BQ45" s="75"/>
      <c r="BR45" s="75"/>
      <c r="BS45" s="75"/>
      <c r="BT45" s="75"/>
      <c r="BU45" s="75"/>
      <c r="BV45" s="75"/>
      <c r="BW45" s="75"/>
      <c r="BX45" s="75"/>
      <c r="BY45" s="75"/>
      <c r="BZ45" s="75"/>
      <c r="CA45" s="75"/>
      <c r="CB45" s="75"/>
      <c r="CC45" s="75"/>
      <c r="CD45" s="75"/>
      <c r="CE45" s="75"/>
      <c r="CF45" s="75"/>
      <c r="CG45" s="75"/>
      <c r="CH45" s="75"/>
      <c r="CI45" s="75"/>
      <c r="CJ45" s="75"/>
      <c r="CK45" s="75"/>
      <c r="CL45" s="75"/>
      <c r="CM45" s="75"/>
      <c r="CN45" s="75"/>
      <c r="CO45" s="75"/>
      <c r="CP45" s="75"/>
      <c r="CQ45" s="75"/>
      <c r="CR45" s="75"/>
      <c r="CS45" s="75"/>
      <c r="CT45" s="75"/>
      <c r="CU45" s="75"/>
      <c r="CV45" s="75"/>
      <c r="CW45" s="75"/>
      <c r="CX45" s="75"/>
      <c r="CY45" s="75"/>
      <c r="CZ45" s="75"/>
      <c r="DA45" s="75"/>
      <c r="DB45" s="75"/>
      <c r="DC45" s="75"/>
      <c r="DD45" s="75"/>
      <c r="DE45" s="75"/>
      <c r="DF45" s="75"/>
      <c r="DG45" s="75"/>
      <c r="DH45" s="75"/>
      <c r="DI45" s="75"/>
      <c r="DJ45" s="75"/>
      <c r="DK45" s="75"/>
      <c r="DL45" s="75"/>
      <c r="DM45" s="75"/>
      <c r="DN45" s="75"/>
      <c r="DO45" s="75"/>
      <c r="DP45" s="75"/>
      <c r="DQ45" s="75"/>
      <c r="DR45" s="75"/>
      <c r="DS45" s="75"/>
      <c r="DT45" s="75"/>
      <c r="DU45" s="75"/>
      <c r="DV45" s="75"/>
      <c r="DW45" s="75"/>
      <c r="DX45" s="75"/>
      <c r="DY45" s="75"/>
      <c r="DZ45" s="75"/>
      <c r="EA45" s="75"/>
      <c r="EB45" s="75"/>
      <c r="EC45" s="75"/>
      <c r="ED45" s="75"/>
      <c r="EE45" s="75"/>
      <c r="EF45" s="75"/>
      <c r="EG45" s="75"/>
      <c r="EH45" s="75"/>
      <c r="EI45" s="75"/>
      <c r="EJ45" s="75"/>
      <c r="EK45" s="75"/>
      <c r="EL45" s="75"/>
      <c r="EM45" s="75"/>
      <c r="EN45" s="75"/>
      <c r="EO45" s="75"/>
      <c r="EP45" s="75"/>
      <c r="EQ45" s="75"/>
      <c r="ER45" s="75"/>
      <c r="ES45" s="75"/>
      <c r="ET45" s="75"/>
      <c r="EU45" s="75"/>
      <c r="EV45" s="75"/>
      <c r="EW45" s="75"/>
      <c r="EX45" s="75"/>
      <c r="EY45" s="75"/>
      <c r="EZ45" s="75"/>
      <c r="FA45" s="75"/>
      <c r="FB45" s="75"/>
      <c r="FC45" s="75"/>
      <c r="FD45" s="75"/>
      <c r="FE45" s="75"/>
      <c r="FF45" s="75"/>
      <c r="FG45" s="75"/>
      <c r="FH45" s="75"/>
      <c r="FI45" s="75"/>
      <c r="FJ45" s="75"/>
      <c r="FK45" s="75"/>
      <c r="FL45" s="75"/>
      <c r="FM45" s="75"/>
      <c r="FN45" s="75"/>
      <c r="FO45" s="75"/>
      <c r="FP45" s="75"/>
    </row>
    <row r="46" spans="2:172" s="81" customFormat="1" ht="26.45" customHeight="1" thickBot="1" x14ac:dyDescent="0.25">
      <c r="B46" s="421"/>
      <c r="C46" s="360"/>
      <c r="D46" s="363"/>
      <c r="E46" s="369"/>
      <c r="F46" s="363"/>
      <c r="G46" s="56" t="s">
        <v>141</v>
      </c>
      <c r="H46" s="50">
        <v>780104</v>
      </c>
      <c r="I46" s="88">
        <v>5572.3</v>
      </c>
      <c r="J46" s="88">
        <v>0</v>
      </c>
      <c r="K46" s="369"/>
      <c r="L46" s="372"/>
      <c r="M46" s="87"/>
      <c r="N46" s="87">
        <v>2500</v>
      </c>
      <c r="O46" s="87"/>
      <c r="P46" s="87">
        <v>3072.3</v>
      </c>
      <c r="Q46" s="86"/>
      <c r="R46" s="75"/>
      <c r="S46" s="75"/>
      <c r="T46" s="75"/>
      <c r="U46" s="75"/>
      <c r="V46" s="75"/>
      <c r="W46" s="75"/>
      <c r="X46" s="75"/>
      <c r="Y46" s="75"/>
      <c r="Z46" s="75"/>
      <c r="AA46" s="75"/>
      <c r="AB46" s="75"/>
      <c r="AC46" s="75"/>
      <c r="AD46" s="75"/>
      <c r="AE46" s="75"/>
      <c r="AF46" s="75"/>
      <c r="AG46" s="75"/>
      <c r="AH46" s="75"/>
      <c r="AI46" s="75"/>
      <c r="AJ46" s="75"/>
      <c r="AK46" s="75"/>
      <c r="AL46" s="75"/>
      <c r="AM46" s="75"/>
      <c r="AN46" s="75"/>
      <c r="AO46" s="75"/>
      <c r="AP46" s="75"/>
      <c r="AQ46" s="75"/>
      <c r="AR46" s="75"/>
      <c r="AS46" s="75"/>
      <c r="AT46" s="75"/>
      <c r="AU46" s="75"/>
      <c r="AV46" s="75"/>
      <c r="AW46" s="75"/>
      <c r="AX46" s="75"/>
      <c r="AY46" s="75"/>
      <c r="AZ46" s="75"/>
      <c r="BA46" s="75"/>
      <c r="BB46" s="75"/>
      <c r="BC46" s="75"/>
      <c r="BD46" s="75"/>
      <c r="BE46" s="75"/>
      <c r="BF46" s="75"/>
      <c r="BG46" s="75"/>
      <c r="BH46" s="75"/>
      <c r="BI46" s="75"/>
      <c r="BJ46" s="75"/>
      <c r="BK46" s="75"/>
      <c r="BL46" s="75"/>
      <c r="BM46" s="75"/>
      <c r="BN46" s="75"/>
      <c r="BO46" s="75"/>
      <c r="BP46" s="75"/>
      <c r="BQ46" s="75"/>
      <c r="BR46" s="75"/>
      <c r="BS46" s="75"/>
      <c r="BT46" s="75"/>
      <c r="BU46" s="75"/>
      <c r="BV46" s="75"/>
      <c r="BW46" s="75"/>
      <c r="BX46" s="75"/>
      <c r="BY46" s="75"/>
      <c r="BZ46" s="75"/>
      <c r="CA46" s="75"/>
      <c r="CB46" s="75"/>
      <c r="CC46" s="75"/>
      <c r="CD46" s="75"/>
      <c r="CE46" s="75"/>
      <c r="CF46" s="75"/>
      <c r="CG46" s="75"/>
      <c r="CH46" s="75"/>
      <c r="CI46" s="75"/>
      <c r="CJ46" s="75"/>
      <c r="CK46" s="75"/>
      <c r="CL46" s="75"/>
      <c r="CM46" s="75"/>
      <c r="CN46" s="75"/>
      <c r="CO46" s="75"/>
      <c r="CP46" s="75"/>
      <c r="CQ46" s="75"/>
      <c r="CR46" s="75"/>
      <c r="CS46" s="75"/>
      <c r="CT46" s="75"/>
      <c r="CU46" s="75"/>
      <c r="CV46" s="75"/>
      <c r="CW46" s="75"/>
      <c r="CX46" s="75"/>
      <c r="CY46" s="75"/>
      <c r="CZ46" s="75"/>
      <c r="DA46" s="75"/>
      <c r="DB46" s="75"/>
      <c r="DC46" s="75"/>
      <c r="DD46" s="75"/>
      <c r="DE46" s="75"/>
      <c r="DF46" s="75"/>
      <c r="DG46" s="75"/>
      <c r="DH46" s="75"/>
      <c r="DI46" s="75"/>
      <c r="DJ46" s="75"/>
      <c r="DK46" s="75"/>
      <c r="DL46" s="75"/>
      <c r="DM46" s="75"/>
      <c r="DN46" s="75"/>
      <c r="DO46" s="75"/>
      <c r="DP46" s="75"/>
      <c r="DQ46" s="75"/>
      <c r="DR46" s="75"/>
      <c r="DS46" s="75"/>
      <c r="DT46" s="75"/>
      <c r="DU46" s="75"/>
      <c r="DV46" s="75"/>
      <c r="DW46" s="75"/>
      <c r="DX46" s="75"/>
      <c r="DY46" s="75"/>
      <c r="DZ46" s="75"/>
      <c r="EA46" s="75"/>
      <c r="EB46" s="75"/>
      <c r="EC46" s="75"/>
      <c r="ED46" s="75"/>
      <c r="EE46" s="75"/>
      <c r="EF46" s="75"/>
      <c r="EG46" s="75"/>
      <c r="EH46" s="75"/>
      <c r="EI46" s="75"/>
      <c r="EJ46" s="75"/>
      <c r="EK46" s="75"/>
      <c r="EL46" s="75"/>
      <c r="EM46" s="75"/>
      <c r="EN46" s="75"/>
      <c r="EO46" s="75"/>
      <c r="EP46" s="75"/>
      <c r="EQ46" s="75"/>
      <c r="ER46" s="75"/>
      <c r="ES46" s="75"/>
      <c r="ET46" s="75"/>
      <c r="EU46" s="75"/>
      <c r="EV46" s="75"/>
      <c r="EW46" s="75"/>
      <c r="EX46" s="75"/>
      <c r="EY46" s="75"/>
      <c r="EZ46" s="75"/>
      <c r="FA46" s="75"/>
      <c r="FB46" s="75"/>
      <c r="FC46" s="75"/>
      <c r="FD46" s="75"/>
      <c r="FE46" s="75"/>
      <c r="FF46" s="75"/>
      <c r="FG46" s="75"/>
      <c r="FH46" s="75"/>
      <c r="FI46" s="75"/>
      <c r="FJ46" s="75"/>
      <c r="FK46" s="75"/>
      <c r="FL46" s="75"/>
      <c r="FM46" s="75"/>
      <c r="FN46" s="75"/>
      <c r="FO46" s="75"/>
      <c r="FP46" s="75"/>
    </row>
    <row r="47" spans="2:172" s="81" customFormat="1" ht="20.45" customHeight="1" thickBot="1" x14ac:dyDescent="0.25">
      <c r="B47" s="322" t="s">
        <v>72</v>
      </c>
      <c r="C47" s="323"/>
      <c r="D47" s="323"/>
      <c r="E47" s="323"/>
      <c r="F47" s="323"/>
      <c r="G47" s="323"/>
      <c r="H47" s="323"/>
      <c r="I47" s="83">
        <f>SUM(I39:I46)</f>
        <v>27763.71</v>
      </c>
      <c r="J47" s="83">
        <f>SUM(J39:J46)</f>
        <v>9200</v>
      </c>
      <c r="K47" s="84" t="s">
        <v>72</v>
      </c>
      <c r="L47" s="83">
        <f>SUM(L39)</f>
        <v>27763.71</v>
      </c>
      <c r="M47" s="83">
        <f>SUM(M39:M46)</f>
        <v>2500</v>
      </c>
      <c r="N47" s="83">
        <f>SUM(N39:N46)</f>
        <v>10710.71</v>
      </c>
      <c r="O47" s="83">
        <f>SUM(O39:O46)</f>
        <v>7700</v>
      </c>
      <c r="P47" s="83">
        <f>SUM(P39:P46)</f>
        <v>6853</v>
      </c>
      <c r="Q47" s="82"/>
      <c r="R47" s="75"/>
      <c r="S47" s="75"/>
      <c r="T47" s="75"/>
      <c r="U47" s="75"/>
      <c r="V47" s="75"/>
      <c r="W47" s="75"/>
      <c r="X47" s="75"/>
      <c r="Y47" s="75"/>
      <c r="Z47" s="75"/>
      <c r="AA47" s="75"/>
      <c r="AB47" s="75"/>
      <c r="AC47" s="75"/>
      <c r="AD47" s="75"/>
      <c r="AE47" s="75"/>
      <c r="AF47" s="75"/>
      <c r="AG47" s="75"/>
      <c r="AH47" s="75"/>
      <c r="AI47" s="75"/>
      <c r="AJ47" s="75"/>
      <c r="AK47" s="75"/>
      <c r="AL47" s="75"/>
      <c r="AM47" s="75"/>
      <c r="AN47" s="75"/>
      <c r="AO47" s="75"/>
      <c r="AP47" s="75"/>
      <c r="AQ47" s="75"/>
      <c r="AR47" s="75"/>
      <c r="AS47" s="75"/>
      <c r="AT47" s="75"/>
      <c r="AU47" s="75"/>
      <c r="AV47" s="75"/>
      <c r="AW47" s="75"/>
      <c r="AX47" s="75"/>
      <c r="AY47" s="75"/>
      <c r="AZ47" s="75"/>
      <c r="BA47" s="75"/>
      <c r="BB47" s="75"/>
      <c r="BC47" s="75"/>
      <c r="BD47" s="75"/>
      <c r="BE47" s="75"/>
      <c r="BF47" s="75"/>
      <c r="BG47" s="75"/>
      <c r="BH47" s="75"/>
      <c r="BI47" s="75"/>
      <c r="BJ47" s="75"/>
      <c r="BK47" s="75"/>
      <c r="BL47" s="75"/>
      <c r="BM47" s="75"/>
      <c r="BN47" s="75"/>
      <c r="BO47" s="75"/>
      <c r="BP47" s="75"/>
      <c r="BQ47" s="75"/>
      <c r="BR47" s="75"/>
      <c r="BS47" s="75"/>
      <c r="BT47" s="75"/>
      <c r="BU47" s="75"/>
      <c r="BV47" s="75"/>
      <c r="BW47" s="75"/>
      <c r="BX47" s="75"/>
      <c r="BY47" s="75"/>
      <c r="BZ47" s="75"/>
      <c r="CA47" s="75"/>
      <c r="CB47" s="75"/>
      <c r="CC47" s="75"/>
      <c r="CD47" s="75"/>
      <c r="CE47" s="75"/>
      <c r="CF47" s="75"/>
      <c r="CG47" s="75"/>
      <c r="CH47" s="75"/>
      <c r="CI47" s="75"/>
      <c r="CJ47" s="75"/>
      <c r="CK47" s="75"/>
      <c r="CL47" s="75"/>
      <c r="CM47" s="75"/>
      <c r="CN47" s="75"/>
      <c r="CO47" s="75"/>
      <c r="CP47" s="75"/>
      <c r="CQ47" s="75"/>
      <c r="CR47" s="75"/>
      <c r="CS47" s="75"/>
      <c r="CT47" s="75"/>
      <c r="CU47" s="75"/>
      <c r="CV47" s="75"/>
      <c r="CW47" s="75"/>
      <c r="CX47" s="75"/>
      <c r="CY47" s="75"/>
      <c r="CZ47" s="75"/>
      <c r="DA47" s="75"/>
      <c r="DB47" s="75"/>
      <c r="DC47" s="75"/>
      <c r="DD47" s="75"/>
      <c r="DE47" s="75"/>
      <c r="DF47" s="75"/>
      <c r="DG47" s="75"/>
      <c r="DH47" s="75"/>
      <c r="DI47" s="75"/>
      <c r="DJ47" s="75"/>
      <c r="DK47" s="75"/>
      <c r="DL47" s="75"/>
      <c r="DM47" s="75"/>
      <c r="DN47" s="75"/>
      <c r="DO47" s="75"/>
      <c r="DP47" s="75"/>
      <c r="DQ47" s="75"/>
      <c r="DR47" s="75"/>
      <c r="DS47" s="75"/>
      <c r="DT47" s="75"/>
      <c r="DU47" s="75"/>
      <c r="DV47" s="75"/>
      <c r="DW47" s="75"/>
      <c r="DX47" s="75"/>
      <c r="DY47" s="75"/>
      <c r="DZ47" s="75"/>
      <c r="EA47" s="75"/>
      <c r="EB47" s="75"/>
      <c r="EC47" s="75"/>
      <c r="ED47" s="75"/>
      <c r="EE47" s="75"/>
      <c r="EF47" s="75"/>
      <c r="EG47" s="75"/>
      <c r="EH47" s="75"/>
      <c r="EI47" s="75"/>
      <c r="EJ47" s="75"/>
      <c r="EK47" s="75"/>
      <c r="EL47" s="75"/>
      <c r="EM47" s="75"/>
      <c r="EN47" s="75"/>
      <c r="EO47" s="75"/>
      <c r="EP47" s="75"/>
      <c r="EQ47" s="75"/>
      <c r="ER47" s="75"/>
      <c r="ES47" s="75"/>
      <c r="ET47" s="75"/>
      <c r="EU47" s="75"/>
      <c r="EV47" s="75"/>
      <c r="EW47" s="75"/>
      <c r="EX47" s="75"/>
      <c r="EY47" s="75"/>
      <c r="EZ47" s="75"/>
      <c r="FA47" s="75"/>
      <c r="FB47" s="75"/>
      <c r="FC47" s="75"/>
      <c r="FD47" s="75"/>
      <c r="FE47" s="75"/>
      <c r="FF47" s="75"/>
      <c r="FG47" s="75"/>
      <c r="FH47" s="75"/>
      <c r="FI47" s="75"/>
    </row>
    <row r="48" spans="2:172" s="81" customFormat="1" ht="12" customHeight="1" thickBot="1" x14ac:dyDescent="0.25">
      <c r="B48" s="104"/>
      <c r="C48" s="85"/>
      <c r="D48" s="85"/>
      <c r="E48" s="85"/>
      <c r="F48" s="85"/>
      <c r="G48" s="85"/>
      <c r="H48" s="85"/>
      <c r="I48" s="120"/>
      <c r="J48" s="120"/>
      <c r="K48" s="85"/>
      <c r="L48" s="119"/>
      <c r="M48" s="119"/>
      <c r="N48" s="119"/>
      <c r="O48" s="119"/>
      <c r="P48" s="85"/>
      <c r="Q48" s="85"/>
      <c r="R48" s="75"/>
      <c r="S48" s="75"/>
      <c r="T48" s="75"/>
      <c r="U48" s="75"/>
      <c r="V48" s="75"/>
      <c r="W48" s="75"/>
      <c r="X48" s="75"/>
      <c r="Y48" s="75"/>
      <c r="Z48" s="75"/>
      <c r="AA48" s="75"/>
      <c r="AB48" s="75"/>
      <c r="AC48" s="75"/>
      <c r="AD48" s="75"/>
      <c r="AE48" s="75"/>
      <c r="AF48" s="75"/>
      <c r="AG48" s="75"/>
      <c r="AH48" s="75"/>
      <c r="AI48" s="75"/>
      <c r="AJ48" s="75"/>
      <c r="AK48" s="75"/>
      <c r="AL48" s="75"/>
      <c r="AM48" s="75"/>
      <c r="AN48" s="75"/>
      <c r="AO48" s="75"/>
      <c r="AP48" s="75"/>
      <c r="AQ48" s="75"/>
      <c r="AR48" s="75"/>
      <c r="AS48" s="75"/>
      <c r="AT48" s="75"/>
      <c r="AU48" s="75"/>
      <c r="AV48" s="75"/>
      <c r="AW48" s="75"/>
      <c r="AX48" s="75"/>
      <c r="AY48" s="75"/>
      <c r="AZ48" s="75"/>
      <c r="BA48" s="75"/>
      <c r="BB48" s="75"/>
      <c r="BC48" s="75"/>
      <c r="BD48" s="75"/>
      <c r="BE48" s="75"/>
      <c r="BF48" s="75"/>
      <c r="BG48" s="75"/>
      <c r="BH48" s="75"/>
      <c r="BI48" s="75"/>
      <c r="BJ48" s="75"/>
      <c r="BK48" s="75"/>
      <c r="BL48" s="75"/>
      <c r="BM48" s="75"/>
      <c r="BN48" s="75"/>
      <c r="BO48" s="75"/>
      <c r="BP48" s="75"/>
      <c r="BQ48" s="75"/>
      <c r="BR48" s="75"/>
      <c r="BS48" s="75"/>
      <c r="BT48" s="75"/>
      <c r="BU48" s="75"/>
      <c r="BV48" s="75"/>
      <c r="BW48" s="75"/>
      <c r="BX48" s="75"/>
      <c r="BY48" s="75"/>
      <c r="BZ48" s="75"/>
      <c r="CA48" s="75"/>
      <c r="CB48" s="75"/>
      <c r="CC48" s="75"/>
      <c r="CD48" s="75"/>
      <c r="CE48" s="75"/>
      <c r="CF48" s="75"/>
      <c r="CG48" s="75"/>
      <c r="CH48" s="75"/>
      <c r="CI48" s="75"/>
      <c r="CJ48" s="75"/>
      <c r="CK48" s="75"/>
      <c r="CL48" s="75"/>
      <c r="CM48" s="75"/>
      <c r="CN48" s="75"/>
      <c r="CO48" s="75"/>
      <c r="CP48" s="75"/>
      <c r="CQ48" s="75"/>
      <c r="CR48" s="75"/>
      <c r="CS48" s="75"/>
      <c r="CT48" s="75"/>
      <c r="CU48" s="75"/>
      <c r="CV48" s="75"/>
      <c r="CW48" s="75"/>
      <c r="CX48" s="75"/>
      <c r="CY48" s="75"/>
      <c r="CZ48" s="75"/>
      <c r="DA48" s="75"/>
      <c r="DB48" s="75"/>
      <c r="DC48" s="75"/>
      <c r="DD48" s="75"/>
      <c r="DE48" s="75"/>
      <c r="DF48" s="75"/>
      <c r="DG48" s="75"/>
      <c r="DH48" s="75"/>
      <c r="DI48" s="75"/>
      <c r="DJ48" s="75"/>
      <c r="DK48" s="75"/>
      <c r="DL48" s="75"/>
      <c r="DM48" s="75"/>
      <c r="DN48" s="75"/>
      <c r="DO48" s="75"/>
      <c r="DP48" s="75"/>
      <c r="DQ48" s="75"/>
      <c r="DR48" s="75"/>
      <c r="DS48" s="75"/>
      <c r="DT48" s="75"/>
      <c r="DU48" s="75"/>
      <c r="DV48" s="75"/>
      <c r="DW48" s="75"/>
      <c r="DX48" s="75"/>
      <c r="DY48" s="75"/>
      <c r="DZ48" s="75"/>
      <c r="EA48" s="75"/>
      <c r="EB48" s="75"/>
      <c r="EC48" s="75"/>
      <c r="ED48" s="75"/>
      <c r="EE48" s="75"/>
      <c r="EF48" s="75"/>
      <c r="EG48" s="75"/>
      <c r="EH48" s="75"/>
      <c r="EI48" s="75"/>
      <c r="EJ48" s="75"/>
      <c r="EK48" s="75"/>
      <c r="EL48" s="75"/>
      <c r="EM48" s="75"/>
      <c r="EN48" s="75"/>
      <c r="EO48" s="75"/>
      <c r="EP48" s="75"/>
      <c r="EQ48" s="75"/>
      <c r="ER48" s="75"/>
      <c r="ES48" s="75"/>
      <c r="ET48" s="75"/>
      <c r="EU48" s="75"/>
      <c r="EV48" s="75"/>
      <c r="EW48" s="75"/>
      <c r="EX48" s="75"/>
      <c r="EY48" s="75"/>
      <c r="EZ48" s="75"/>
      <c r="FA48" s="75"/>
      <c r="FB48" s="75"/>
      <c r="FC48" s="75"/>
      <c r="FD48" s="75"/>
      <c r="FE48" s="75"/>
      <c r="FF48" s="75"/>
      <c r="FG48" s="75"/>
      <c r="FH48" s="75"/>
      <c r="FI48" s="75"/>
    </row>
    <row r="49" spans="2:165" s="81" customFormat="1" ht="20.25" thickBot="1" x14ac:dyDescent="0.25">
      <c r="B49" s="412" t="s">
        <v>39</v>
      </c>
      <c r="C49" s="413"/>
      <c r="D49" s="141">
        <v>4</v>
      </c>
      <c r="E49" s="75"/>
      <c r="F49" s="75"/>
      <c r="G49" s="77"/>
      <c r="H49" s="47"/>
      <c r="I49" s="76"/>
      <c r="J49" s="76"/>
      <c r="K49" s="75"/>
      <c r="L49" s="75"/>
      <c r="M49" s="75"/>
      <c r="N49" s="75"/>
      <c r="O49" s="75"/>
      <c r="P49" s="100"/>
      <c r="R49" s="75"/>
      <c r="S49" s="75"/>
      <c r="T49" s="75"/>
      <c r="U49" s="75"/>
      <c r="V49" s="75"/>
      <c r="W49" s="75"/>
      <c r="X49" s="75"/>
      <c r="Y49" s="75"/>
      <c r="Z49" s="75"/>
      <c r="AA49" s="75"/>
      <c r="AB49" s="75"/>
      <c r="AC49" s="75"/>
      <c r="AD49" s="75"/>
      <c r="AE49" s="75"/>
      <c r="AF49" s="75"/>
      <c r="AG49" s="75"/>
      <c r="AH49" s="75"/>
      <c r="AI49" s="75"/>
      <c r="AJ49" s="75"/>
      <c r="AK49" s="75"/>
      <c r="AL49" s="75"/>
      <c r="AM49" s="75"/>
      <c r="AN49" s="75"/>
      <c r="AO49" s="75"/>
      <c r="AP49" s="75"/>
      <c r="AQ49" s="75"/>
      <c r="AR49" s="75"/>
      <c r="AS49" s="75"/>
      <c r="AT49" s="75"/>
      <c r="AU49" s="75"/>
      <c r="AV49" s="75"/>
      <c r="AW49" s="75"/>
      <c r="AX49" s="75"/>
      <c r="AY49" s="75"/>
      <c r="AZ49" s="75"/>
      <c r="BA49" s="75"/>
      <c r="BB49" s="75"/>
      <c r="BC49" s="75"/>
      <c r="BD49" s="75"/>
      <c r="BE49" s="75"/>
      <c r="BF49" s="75"/>
      <c r="BG49" s="75"/>
      <c r="BH49" s="75"/>
      <c r="BI49" s="75"/>
      <c r="BJ49" s="75"/>
      <c r="BK49" s="75"/>
      <c r="BL49" s="75"/>
      <c r="BM49" s="75"/>
      <c r="BN49" s="75"/>
      <c r="BO49" s="75"/>
      <c r="BP49" s="75"/>
      <c r="BQ49" s="75"/>
      <c r="BR49" s="75"/>
      <c r="BS49" s="75"/>
      <c r="BT49" s="75"/>
      <c r="BU49" s="75"/>
      <c r="BV49" s="75"/>
      <c r="BW49" s="75"/>
      <c r="BX49" s="75"/>
      <c r="BY49" s="75"/>
      <c r="BZ49" s="75"/>
      <c r="CA49" s="75"/>
      <c r="CB49" s="75"/>
      <c r="CC49" s="75"/>
      <c r="CD49" s="75"/>
      <c r="CE49" s="75"/>
      <c r="CF49" s="75"/>
      <c r="CG49" s="75"/>
      <c r="CH49" s="75"/>
      <c r="CI49" s="75"/>
      <c r="CJ49" s="75"/>
      <c r="CK49" s="75"/>
      <c r="CL49" s="75"/>
      <c r="CM49" s="75"/>
      <c r="CN49" s="75"/>
      <c r="CO49" s="75"/>
      <c r="CP49" s="75"/>
      <c r="CQ49" s="75"/>
      <c r="CR49" s="75"/>
      <c r="CS49" s="75"/>
      <c r="CT49" s="75"/>
      <c r="CU49" s="75"/>
      <c r="CV49" s="75"/>
      <c r="CW49" s="75"/>
      <c r="CX49" s="75"/>
      <c r="CY49" s="75"/>
      <c r="CZ49" s="75"/>
      <c r="DA49" s="75"/>
      <c r="DB49" s="75"/>
      <c r="DC49" s="75"/>
      <c r="DD49" s="75"/>
      <c r="DE49" s="75"/>
      <c r="DF49" s="75"/>
      <c r="DG49" s="75"/>
      <c r="DH49" s="75"/>
      <c r="DI49" s="75"/>
      <c r="DJ49" s="75"/>
      <c r="DK49" s="75"/>
      <c r="DL49" s="75"/>
      <c r="DM49" s="75"/>
      <c r="DN49" s="75"/>
      <c r="DO49" s="75"/>
      <c r="DP49" s="75"/>
      <c r="DQ49" s="75"/>
      <c r="DR49" s="75"/>
      <c r="DS49" s="75"/>
      <c r="DT49" s="75"/>
      <c r="DU49" s="75"/>
      <c r="DV49" s="75"/>
      <c r="DW49" s="75"/>
      <c r="DX49" s="75"/>
      <c r="DY49" s="75"/>
      <c r="DZ49" s="75"/>
      <c r="EA49" s="75"/>
      <c r="EB49" s="75"/>
      <c r="EC49" s="75"/>
      <c r="ED49" s="75"/>
      <c r="EE49" s="75"/>
      <c r="EF49" s="75"/>
      <c r="EG49" s="75"/>
      <c r="EH49" s="75"/>
      <c r="EI49" s="75"/>
      <c r="EJ49" s="75"/>
      <c r="EK49" s="75"/>
      <c r="EL49" s="75"/>
      <c r="EM49" s="75"/>
      <c r="EN49" s="75"/>
      <c r="EO49" s="75"/>
      <c r="EP49" s="75"/>
      <c r="EQ49" s="75"/>
      <c r="ER49" s="75"/>
      <c r="ES49" s="75"/>
      <c r="ET49" s="75"/>
      <c r="EU49" s="75"/>
      <c r="EV49" s="75"/>
      <c r="EW49" s="75"/>
      <c r="EX49" s="75"/>
      <c r="EY49" s="75"/>
      <c r="EZ49" s="75"/>
      <c r="FA49" s="75"/>
      <c r="FB49" s="75"/>
      <c r="FC49" s="75"/>
      <c r="FD49" s="75"/>
      <c r="FE49" s="75"/>
      <c r="FF49" s="75"/>
      <c r="FG49" s="75"/>
      <c r="FH49" s="75"/>
      <c r="FI49" s="75"/>
    </row>
    <row r="50" spans="2:165" s="81" customFormat="1" ht="21" customHeight="1" thickBot="1" x14ac:dyDescent="0.25">
      <c r="B50" s="414" t="s">
        <v>40</v>
      </c>
      <c r="C50" s="415"/>
      <c r="D50" s="415"/>
      <c r="E50" s="415"/>
      <c r="F50" s="415"/>
      <c r="G50" s="415"/>
      <c r="H50" s="415"/>
      <c r="I50" s="415"/>
      <c r="J50" s="415"/>
      <c r="K50" s="415"/>
      <c r="L50" s="415"/>
      <c r="M50" s="415"/>
      <c r="N50" s="415"/>
      <c r="O50" s="415"/>
      <c r="P50" s="415"/>
      <c r="Q50" s="416"/>
      <c r="R50" s="75"/>
      <c r="S50" s="75"/>
      <c r="T50" s="75"/>
      <c r="U50" s="75"/>
      <c r="V50" s="75"/>
      <c r="W50" s="75"/>
      <c r="X50" s="75"/>
      <c r="Y50" s="75"/>
      <c r="Z50" s="75"/>
      <c r="AA50" s="75"/>
      <c r="AB50" s="75"/>
      <c r="AC50" s="75"/>
      <c r="AD50" s="75"/>
      <c r="AE50" s="75"/>
      <c r="AF50" s="75"/>
      <c r="AG50" s="75"/>
      <c r="AH50" s="75"/>
      <c r="AI50" s="75"/>
      <c r="AJ50" s="75"/>
      <c r="AK50" s="75"/>
      <c r="AL50" s="75"/>
      <c r="AM50" s="75"/>
      <c r="AN50" s="75"/>
      <c r="AO50" s="75"/>
      <c r="AP50" s="75"/>
      <c r="AQ50" s="75"/>
      <c r="AR50" s="75"/>
      <c r="AS50" s="75"/>
      <c r="AT50" s="75"/>
      <c r="AU50" s="75"/>
      <c r="AV50" s="75"/>
      <c r="AW50" s="75"/>
      <c r="AX50" s="75"/>
      <c r="AY50" s="75"/>
      <c r="AZ50" s="75"/>
      <c r="BA50" s="75"/>
      <c r="BB50" s="75"/>
      <c r="BC50" s="75"/>
      <c r="BD50" s="75"/>
      <c r="BE50" s="75"/>
      <c r="BF50" s="75"/>
      <c r="BG50" s="75"/>
      <c r="BH50" s="75"/>
      <c r="BI50" s="75"/>
      <c r="BJ50" s="75"/>
      <c r="BK50" s="75"/>
      <c r="BL50" s="75"/>
      <c r="BM50" s="75"/>
      <c r="BN50" s="75"/>
      <c r="BO50" s="75"/>
      <c r="BP50" s="75"/>
      <c r="BQ50" s="75"/>
      <c r="BR50" s="75"/>
      <c r="BS50" s="75"/>
      <c r="BT50" s="75"/>
      <c r="BU50" s="75"/>
      <c r="BV50" s="75"/>
      <c r="BW50" s="75"/>
      <c r="BX50" s="75"/>
      <c r="BY50" s="75"/>
      <c r="BZ50" s="75"/>
      <c r="CA50" s="75"/>
      <c r="CB50" s="75"/>
      <c r="CC50" s="75"/>
      <c r="CD50" s="75"/>
      <c r="CE50" s="75"/>
      <c r="CF50" s="75"/>
      <c r="CG50" s="75"/>
      <c r="CH50" s="75"/>
      <c r="CI50" s="75"/>
      <c r="CJ50" s="75"/>
      <c r="CK50" s="75"/>
      <c r="CL50" s="75"/>
      <c r="CM50" s="75"/>
      <c r="CN50" s="75"/>
      <c r="CO50" s="75"/>
      <c r="CP50" s="75"/>
      <c r="CQ50" s="75"/>
      <c r="CR50" s="75"/>
      <c r="CS50" s="75"/>
      <c r="CT50" s="75"/>
      <c r="CU50" s="75"/>
      <c r="CV50" s="75"/>
      <c r="CW50" s="75"/>
      <c r="CX50" s="75"/>
      <c r="CY50" s="75"/>
      <c r="CZ50" s="75"/>
      <c r="DA50" s="75"/>
      <c r="DB50" s="75"/>
      <c r="DC50" s="75"/>
      <c r="DD50" s="75"/>
      <c r="DE50" s="75"/>
      <c r="DF50" s="75"/>
      <c r="DG50" s="75"/>
      <c r="DH50" s="75"/>
      <c r="DI50" s="75"/>
      <c r="DJ50" s="75"/>
      <c r="DK50" s="75"/>
      <c r="DL50" s="75"/>
      <c r="DM50" s="75"/>
      <c r="DN50" s="75"/>
      <c r="DO50" s="75"/>
      <c r="DP50" s="75"/>
      <c r="DQ50" s="75"/>
      <c r="DR50" s="75"/>
      <c r="DS50" s="75"/>
      <c r="DT50" s="75"/>
      <c r="DU50" s="75"/>
      <c r="DV50" s="75"/>
      <c r="DW50" s="75"/>
      <c r="DX50" s="75"/>
      <c r="DY50" s="75"/>
      <c r="DZ50" s="75"/>
      <c r="EA50" s="75"/>
      <c r="EB50" s="75"/>
      <c r="EC50" s="75"/>
      <c r="ED50" s="75"/>
      <c r="EE50" s="75"/>
      <c r="EF50" s="75"/>
      <c r="EG50" s="75"/>
      <c r="EH50" s="75"/>
      <c r="EI50" s="75"/>
      <c r="EJ50" s="75"/>
      <c r="EK50" s="75"/>
      <c r="EL50" s="75"/>
      <c r="EM50" s="75"/>
      <c r="EN50" s="75"/>
      <c r="EO50" s="75"/>
      <c r="EP50" s="75"/>
      <c r="EQ50" s="75"/>
      <c r="ER50" s="75"/>
      <c r="ES50" s="75"/>
      <c r="ET50" s="75"/>
      <c r="EU50" s="75"/>
      <c r="EV50" s="75"/>
      <c r="EW50" s="75"/>
      <c r="EX50" s="75"/>
      <c r="EY50" s="75"/>
      <c r="EZ50" s="75"/>
      <c r="FA50" s="75"/>
      <c r="FB50" s="75"/>
      <c r="FC50" s="75"/>
      <c r="FD50" s="75"/>
      <c r="FE50" s="75"/>
      <c r="FF50" s="75"/>
      <c r="FG50" s="75"/>
      <c r="FH50" s="75"/>
      <c r="FI50" s="75"/>
    </row>
    <row r="51" spans="2:165" s="81" customFormat="1" ht="18" customHeight="1" x14ac:dyDescent="0.2">
      <c r="B51" s="140" t="s">
        <v>41</v>
      </c>
      <c r="C51" s="417" t="s">
        <v>86</v>
      </c>
      <c r="D51" s="418"/>
      <c r="E51" s="418"/>
      <c r="F51" s="418"/>
      <c r="G51" s="418"/>
      <c r="H51" s="418"/>
      <c r="I51" s="418"/>
      <c r="J51" s="418"/>
      <c r="K51" s="418"/>
      <c r="L51" s="418"/>
      <c r="M51" s="418"/>
      <c r="N51" s="418"/>
      <c r="O51" s="418"/>
      <c r="P51" s="418"/>
      <c r="Q51" s="419"/>
      <c r="R51" s="75"/>
      <c r="S51" s="75"/>
      <c r="T51" s="75"/>
      <c r="U51" s="75"/>
      <c r="V51" s="75"/>
      <c r="W51" s="75"/>
      <c r="X51" s="75"/>
      <c r="Y51" s="75"/>
      <c r="Z51" s="75"/>
      <c r="AA51" s="75"/>
      <c r="AB51" s="75"/>
      <c r="AC51" s="75"/>
      <c r="AD51" s="75"/>
      <c r="AE51" s="75"/>
      <c r="AF51" s="75"/>
      <c r="AG51" s="75"/>
      <c r="AH51" s="75"/>
      <c r="AI51" s="75"/>
      <c r="AJ51" s="75"/>
      <c r="AK51" s="75"/>
      <c r="AL51" s="75"/>
      <c r="AM51" s="75"/>
      <c r="AN51" s="75"/>
      <c r="AO51" s="75"/>
      <c r="AP51" s="75"/>
      <c r="AQ51" s="75"/>
      <c r="AR51" s="75"/>
      <c r="AS51" s="75"/>
      <c r="AT51" s="75"/>
      <c r="AU51" s="75"/>
      <c r="AV51" s="75"/>
      <c r="AW51" s="75"/>
      <c r="AX51" s="75"/>
      <c r="AY51" s="75"/>
      <c r="AZ51" s="75"/>
      <c r="BA51" s="75"/>
      <c r="BB51" s="75"/>
      <c r="BC51" s="75"/>
      <c r="BD51" s="75"/>
      <c r="BE51" s="75"/>
      <c r="BF51" s="75"/>
      <c r="BG51" s="75"/>
      <c r="BH51" s="75"/>
      <c r="BI51" s="75"/>
      <c r="BJ51" s="75"/>
      <c r="BK51" s="75"/>
      <c r="BL51" s="75"/>
      <c r="BM51" s="75"/>
      <c r="BN51" s="75"/>
      <c r="BO51" s="75"/>
      <c r="BP51" s="75"/>
      <c r="BQ51" s="75"/>
      <c r="BR51" s="75"/>
      <c r="BS51" s="75"/>
      <c r="BT51" s="75"/>
      <c r="BU51" s="75"/>
      <c r="BV51" s="75"/>
      <c r="BW51" s="75"/>
      <c r="BX51" s="75"/>
      <c r="BY51" s="75"/>
      <c r="BZ51" s="75"/>
      <c r="CA51" s="75"/>
      <c r="CB51" s="75"/>
      <c r="CC51" s="75"/>
      <c r="CD51" s="75"/>
      <c r="CE51" s="75"/>
      <c r="CF51" s="75"/>
      <c r="CG51" s="75"/>
      <c r="CH51" s="75"/>
      <c r="CI51" s="75"/>
      <c r="CJ51" s="75"/>
      <c r="CK51" s="75"/>
      <c r="CL51" s="75"/>
      <c r="CM51" s="75"/>
      <c r="CN51" s="75"/>
      <c r="CO51" s="75"/>
      <c r="CP51" s="75"/>
      <c r="CQ51" s="75"/>
      <c r="CR51" s="75"/>
      <c r="CS51" s="75"/>
      <c r="CT51" s="75"/>
      <c r="CU51" s="75"/>
      <c r="CV51" s="75"/>
      <c r="CW51" s="75"/>
      <c r="CX51" s="75"/>
      <c r="CY51" s="75"/>
      <c r="CZ51" s="75"/>
      <c r="DA51" s="75"/>
      <c r="DB51" s="75"/>
      <c r="DC51" s="75"/>
      <c r="DD51" s="75"/>
      <c r="DE51" s="75"/>
      <c r="DF51" s="75"/>
      <c r="DG51" s="75"/>
      <c r="DH51" s="75"/>
      <c r="DI51" s="75"/>
      <c r="DJ51" s="75"/>
      <c r="DK51" s="75"/>
      <c r="DL51" s="75"/>
      <c r="DM51" s="75"/>
      <c r="DN51" s="75"/>
      <c r="DO51" s="75"/>
      <c r="DP51" s="75"/>
      <c r="DQ51" s="75"/>
      <c r="DR51" s="75"/>
      <c r="DS51" s="75"/>
      <c r="DT51" s="75"/>
      <c r="DU51" s="75"/>
      <c r="DV51" s="75"/>
      <c r="DW51" s="75"/>
      <c r="DX51" s="75"/>
      <c r="DY51" s="75"/>
      <c r="DZ51" s="75"/>
      <c r="EA51" s="75"/>
      <c r="EB51" s="75"/>
      <c r="EC51" s="75"/>
      <c r="ED51" s="75"/>
      <c r="EE51" s="75"/>
      <c r="EF51" s="75"/>
      <c r="EG51" s="75"/>
      <c r="EH51" s="75"/>
      <c r="EI51" s="75"/>
      <c r="EJ51" s="75"/>
      <c r="EK51" s="75"/>
      <c r="EL51" s="75"/>
      <c r="EM51" s="75"/>
      <c r="EN51" s="75"/>
      <c r="EO51" s="75"/>
      <c r="EP51" s="75"/>
      <c r="EQ51" s="75"/>
      <c r="ER51" s="75"/>
      <c r="ES51" s="75"/>
      <c r="ET51" s="75"/>
      <c r="EU51" s="75"/>
      <c r="EV51" s="75"/>
      <c r="EW51" s="75"/>
      <c r="EX51" s="75"/>
      <c r="EY51" s="75"/>
      <c r="EZ51" s="75"/>
      <c r="FA51" s="75"/>
      <c r="FB51" s="75"/>
      <c r="FC51" s="75"/>
      <c r="FD51" s="75"/>
      <c r="FE51" s="75"/>
      <c r="FF51" s="75"/>
      <c r="FG51" s="75"/>
      <c r="FH51" s="75"/>
      <c r="FI51" s="75"/>
    </row>
    <row r="52" spans="2:165" s="81" customFormat="1" ht="22.15" customHeight="1" x14ac:dyDescent="0.2">
      <c r="B52" s="98" t="s">
        <v>43</v>
      </c>
      <c r="C52" s="355" t="s">
        <v>142</v>
      </c>
      <c r="D52" s="356"/>
      <c r="E52" s="356"/>
      <c r="F52" s="356"/>
      <c r="G52" s="356"/>
      <c r="H52" s="356"/>
      <c r="I52" s="356"/>
      <c r="J52" s="356"/>
      <c r="K52" s="356"/>
      <c r="L52" s="356"/>
      <c r="M52" s="356"/>
      <c r="N52" s="356"/>
      <c r="O52" s="356"/>
      <c r="P52" s="356"/>
      <c r="Q52" s="357"/>
      <c r="R52" s="75"/>
      <c r="S52" s="75"/>
      <c r="T52" s="75"/>
      <c r="U52" s="75"/>
      <c r="V52" s="75"/>
      <c r="W52" s="75"/>
      <c r="X52" s="75"/>
      <c r="Y52" s="75"/>
      <c r="Z52" s="75"/>
      <c r="AA52" s="75"/>
      <c r="AB52" s="75"/>
      <c r="AC52" s="75"/>
      <c r="AD52" s="75"/>
      <c r="AE52" s="75"/>
      <c r="AF52" s="75"/>
      <c r="AG52" s="75"/>
      <c r="AH52" s="75"/>
      <c r="AI52" s="75"/>
      <c r="AJ52" s="75"/>
      <c r="AK52" s="75"/>
      <c r="AL52" s="75"/>
      <c r="AM52" s="75"/>
      <c r="AN52" s="75"/>
      <c r="AO52" s="75"/>
      <c r="AP52" s="75"/>
      <c r="AQ52" s="75"/>
      <c r="AR52" s="75"/>
      <c r="AS52" s="75"/>
      <c r="AT52" s="75"/>
      <c r="AU52" s="75"/>
      <c r="AV52" s="75"/>
      <c r="AW52" s="75"/>
      <c r="AX52" s="75"/>
      <c r="AY52" s="75"/>
      <c r="AZ52" s="75"/>
      <c r="BA52" s="75"/>
      <c r="BB52" s="75"/>
      <c r="BC52" s="75"/>
      <c r="BD52" s="75"/>
      <c r="BE52" s="75"/>
      <c r="BF52" s="75"/>
      <c r="BG52" s="75"/>
      <c r="BH52" s="75"/>
      <c r="BI52" s="75"/>
      <c r="BJ52" s="75"/>
      <c r="BK52" s="75"/>
      <c r="BL52" s="75"/>
      <c r="BM52" s="75"/>
      <c r="BN52" s="75"/>
      <c r="BO52" s="75"/>
      <c r="BP52" s="75"/>
      <c r="BQ52" s="75"/>
      <c r="BR52" s="75"/>
      <c r="BS52" s="75"/>
      <c r="BT52" s="75"/>
      <c r="BU52" s="75"/>
      <c r="BV52" s="75"/>
      <c r="BW52" s="75"/>
      <c r="BX52" s="75"/>
      <c r="BY52" s="75"/>
      <c r="BZ52" s="75"/>
      <c r="CA52" s="75"/>
      <c r="CB52" s="75"/>
      <c r="CC52" s="75"/>
      <c r="CD52" s="75"/>
      <c r="CE52" s="75"/>
      <c r="CF52" s="75"/>
      <c r="CG52" s="75"/>
      <c r="CH52" s="75"/>
      <c r="CI52" s="75"/>
      <c r="CJ52" s="75"/>
      <c r="CK52" s="75"/>
      <c r="CL52" s="75"/>
      <c r="CM52" s="75"/>
      <c r="CN52" s="75"/>
      <c r="CO52" s="75"/>
      <c r="CP52" s="75"/>
      <c r="CQ52" s="75"/>
      <c r="CR52" s="75"/>
      <c r="CS52" s="75"/>
      <c r="CT52" s="75"/>
      <c r="CU52" s="75"/>
      <c r="CV52" s="75"/>
      <c r="CW52" s="75"/>
      <c r="CX52" s="75"/>
      <c r="CY52" s="75"/>
      <c r="CZ52" s="75"/>
      <c r="DA52" s="75"/>
      <c r="DB52" s="75"/>
      <c r="DC52" s="75"/>
      <c r="DD52" s="75"/>
      <c r="DE52" s="75"/>
      <c r="DF52" s="75"/>
      <c r="DG52" s="75"/>
      <c r="DH52" s="75"/>
      <c r="DI52" s="75"/>
      <c r="DJ52" s="75"/>
      <c r="DK52" s="75"/>
      <c r="DL52" s="75"/>
      <c r="DM52" s="75"/>
      <c r="DN52" s="75"/>
      <c r="DO52" s="75"/>
      <c r="DP52" s="75"/>
      <c r="DQ52" s="75"/>
      <c r="DR52" s="75"/>
      <c r="DS52" s="75"/>
      <c r="DT52" s="75"/>
      <c r="DU52" s="75"/>
      <c r="DV52" s="75"/>
      <c r="DW52" s="75"/>
      <c r="DX52" s="75"/>
      <c r="DY52" s="75"/>
      <c r="DZ52" s="75"/>
      <c r="EA52" s="75"/>
      <c r="EB52" s="75"/>
      <c r="EC52" s="75"/>
      <c r="ED52" s="75"/>
      <c r="EE52" s="75"/>
      <c r="EF52" s="75"/>
      <c r="EG52" s="75"/>
      <c r="EH52" s="75"/>
      <c r="EI52" s="75"/>
      <c r="EJ52" s="75"/>
      <c r="EK52" s="75"/>
      <c r="EL52" s="75"/>
      <c r="EM52" s="75"/>
      <c r="EN52" s="75"/>
      <c r="EO52" s="75"/>
      <c r="EP52" s="75"/>
      <c r="EQ52" s="75"/>
      <c r="ER52" s="75"/>
      <c r="ES52" s="75"/>
      <c r="ET52" s="75"/>
      <c r="EU52" s="75"/>
      <c r="EV52" s="75"/>
      <c r="EW52" s="75"/>
      <c r="EX52" s="75"/>
      <c r="EY52" s="75"/>
      <c r="EZ52" s="75"/>
      <c r="FA52" s="75"/>
      <c r="FB52" s="75"/>
      <c r="FC52" s="75"/>
      <c r="FD52" s="75"/>
      <c r="FE52" s="75"/>
      <c r="FF52" s="75"/>
      <c r="FG52" s="75"/>
      <c r="FH52" s="75"/>
      <c r="FI52" s="75"/>
    </row>
    <row r="53" spans="2:165" s="103" customFormat="1" ht="18" customHeight="1" x14ac:dyDescent="0.2">
      <c r="B53" s="97" t="s">
        <v>45</v>
      </c>
      <c r="C53" s="355" t="s">
        <v>87</v>
      </c>
      <c r="D53" s="356"/>
      <c r="E53" s="356"/>
      <c r="F53" s="356"/>
      <c r="G53" s="356"/>
      <c r="H53" s="356"/>
      <c r="I53" s="356"/>
      <c r="J53" s="356"/>
      <c r="K53" s="356"/>
      <c r="L53" s="356"/>
      <c r="M53" s="356"/>
      <c r="N53" s="356"/>
      <c r="O53" s="356"/>
      <c r="P53" s="356"/>
      <c r="Q53" s="357"/>
    </row>
    <row r="54" spans="2:165" s="103" customFormat="1" ht="18" customHeight="1" thickBot="1" x14ac:dyDescent="0.25">
      <c r="B54" s="96" t="s">
        <v>47</v>
      </c>
      <c r="C54" s="334" t="s">
        <v>88</v>
      </c>
      <c r="D54" s="335"/>
      <c r="E54" s="335"/>
      <c r="F54" s="335"/>
      <c r="G54" s="335"/>
      <c r="H54" s="335"/>
      <c r="I54" s="335"/>
      <c r="J54" s="335"/>
      <c r="K54" s="335"/>
      <c r="L54" s="335"/>
      <c r="M54" s="335"/>
      <c r="N54" s="335"/>
      <c r="O54" s="335"/>
      <c r="P54" s="335"/>
      <c r="Q54" s="336"/>
    </row>
    <row r="55" spans="2:165" s="103" customFormat="1" x14ac:dyDescent="0.2">
      <c r="B55" s="337" t="s">
        <v>49</v>
      </c>
      <c r="C55" s="339" t="s">
        <v>50</v>
      </c>
      <c r="D55" s="341" t="s">
        <v>51</v>
      </c>
      <c r="E55" s="341"/>
      <c r="F55" s="341" t="s">
        <v>37</v>
      </c>
      <c r="G55" s="343" t="s">
        <v>52</v>
      </c>
      <c r="H55" s="341" t="s">
        <v>53</v>
      </c>
      <c r="I55" s="341"/>
      <c r="J55" s="341"/>
      <c r="K55" s="341"/>
      <c r="L55" s="341"/>
      <c r="M55" s="341" t="s">
        <v>54</v>
      </c>
      <c r="N55" s="341"/>
      <c r="O55" s="341"/>
      <c r="P55" s="341"/>
      <c r="Q55" s="345" t="s">
        <v>55</v>
      </c>
    </row>
    <row r="56" spans="2:165" s="103" customFormat="1" ht="30.6" customHeight="1" thickBot="1" x14ac:dyDescent="0.25">
      <c r="B56" s="374"/>
      <c r="C56" s="375"/>
      <c r="D56" s="114" t="s">
        <v>56</v>
      </c>
      <c r="E56" s="117" t="s">
        <v>57</v>
      </c>
      <c r="F56" s="376"/>
      <c r="G56" s="410"/>
      <c r="H56" s="114" t="s">
        <v>58</v>
      </c>
      <c r="I56" s="116" t="s">
        <v>59</v>
      </c>
      <c r="J56" s="115" t="s">
        <v>60</v>
      </c>
      <c r="K56" s="114" t="s">
        <v>61</v>
      </c>
      <c r="L56" s="114" t="s">
        <v>62</v>
      </c>
      <c r="M56" s="114" t="s">
        <v>63</v>
      </c>
      <c r="N56" s="114" t="s">
        <v>64</v>
      </c>
      <c r="O56" s="114" t="s">
        <v>65</v>
      </c>
      <c r="P56" s="114" t="s">
        <v>66</v>
      </c>
      <c r="Q56" s="346"/>
    </row>
    <row r="57" spans="2:165" s="103" customFormat="1" ht="24.75" thickBot="1" x14ac:dyDescent="0.25">
      <c r="B57" s="139" t="s">
        <v>89</v>
      </c>
      <c r="C57" s="139" t="s">
        <v>90</v>
      </c>
      <c r="D57" s="138" t="s">
        <v>69</v>
      </c>
      <c r="E57" s="54">
        <v>100</v>
      </c>
      <c r="F57" s="138" t="s">
        <v>91</v>
      </c>
      <c r="G57" s="56" t="s">
        <v>92</v>
      </c>
      <c r="H57" s="54">
        <v>7306060</v>
      </c>
      <c r="I57" s="113">
        <v>15144</v>
      </c>
      <c r="J57" s="113">
        <v>18144</v>
      </c>
      <c r="K57" s="54" t="s">
        <v>36</v>
      </c>
      <c r="L57" s="137">
        <f>SUM(I57:I57)</f>
        <v>15144</v>
      </c>
      <c r="M57" s="112">
        <v>4320</v>
      </c>
      <c r="N57" s="112">
        <v>4320</v>
      </c>
      <c r="O57" s="112">
        <v>4320</v>
      </c>
      <c r="P57" s="112">
        <v>2184</v>
      </c>
      <c r="Q57" s="111"/>
    </row>
    <row r="58" spans="2:165" s="81" customFormat="1" ht="14.45" customHeight="1" thickBot="1" x14ac:dyDescent="0.25">
      <c r="B58" s="322" t="s">
        <v>72</v>
      </c>
      <c r="C58" s="323"/>
      <c r="D58" s="323"/>
      <c r="E58" s="323"/>
      <c r="F58" s="323"/>
      <c r="G58" s="323"/>
      <c r="H58" s="323"/>
      <c r="I58" s="83">
        <f>SUM(I57:I57)</f>
        <v>15144</v>
      </c>
      <c r="J58" s="83">
        <f>SUM(J57:J57)</f>
        <v>18144</v>
      </c>
      <c r="K58" s="84" t="s">
        <v>72</v>
      </c>
      <c r="L58" s="83">
        <f>SUM(L57)</f>
        <v>15144</v>
      </c>
      <c r="M58" s="83">
        <f>SUM(M57:M57)</f>
        <v>4320</v>
      </c>
      <c r="N58" s="83">
        <f>SUM(N57:N57)</f>
        <v>4320</v>
      </c>
      <c r="O58" s="83">
        <f>SUM(O57:O57)</f>
        <v>4320</v>
      </c>
      <c r="P58" s="83">
        <f>SUM(P57:P57)</f>
        <v>2184</v>
      </c>
      <c r="Q58" s="82"/>
      <c r="R58" s="75"/>
      <c r="S58" s="75"/>
      <c r="T58" s="75"/>
      <c r="U58" s="75"/>
      <c r="V58" s="75"/>
      <c r="W58" s="75"/>
      <c r="X58" s="75"/>
      <c r="Y58" s="75"/>
      <c r="Z58" s="75"/>
      <c r="AA58" s="75"/>
      <c r="AB58" s="75"/>
      <c r="AC58" s="75"/>
      <c r="AD58" s="75"/>
      <c r="AE58" s="75"/>
      <c r="AF58" s="75"/>
      <c r="AG58" s="75"/>
      <c r="AH58" s="75"/>
      <c r="AI58" s="75"/>
      <c r="AJ58" s="75"/>
      <c r="AK58" s="75"/>
      <c r="AL58" s="75"/>
      <c r="AM58" s="75"/>
      <c r="AN58" s="75"/>
      <c r="AO58" s="75"/>
      <c r="AP58" s="75"/>
      <c r="AQ58" s="75"/>
      <c r="AR58" s="75"/>
      <c r="AS58" s="75"/>
      <c r="AT58" s="75"/>
      <c r="AU58" s="75"/>
      <c r="AV58" s="75"/>
      <c r="AW58" s="75"/>
      <c r="AX58" s="75"/>
      <c r="AY58" s="75"/>
      <c r="AZ58" s="75"/>
      <c r="BA58" s="75"/>
      <c r="BB58" s="75"/>
      <c r="BC58" s="75"/>
      <c r="BD58" s="75"/>
      <c r="BE58" s="75"/>
      <c r="BF58" s="75"/>
      <c r="BG58" s="75"/>
      <c r="BH58" s="75"/>
      <c r="BI58" s="75"/>
      <c r="BJ58" s="75"/>
      <c r="BK58" s="75"/>
      <c r="BL58" s="75"/>
      <c r="BM58" s="75"/>
      <c r="BN58" s="75"/>
      <c r="BO58" s="75"/>
      <c r="BP58" s="75"/>
      <c r="BQ58" s="75"/>
      <c r="BR58" s="75"/>
      <c r="BS58" s="75"/>
      <c r="BT58" s="75"/>
      <c r="BU58" s="75"/>
      <c r="BV58" s="75"/>
      <c r="BW58" s="75"/>
      <c r="BX58" s="75"/>
      <c r="BY58" s="75"/>
      <c r="BZ58" s="75"/>
      <c r="CA58" s="75"/>
      <c r="CB58" s="75"/>
      <c r="CC58" s="75"/>
      <c r="CD58" s="75"/>
      <c r="CE58" s="75"/>
      <c r="CF58" s="75"/>
      <c r="CG58" s="75"/>
      <c r="CH58" s="75"/>
      <c r="CI58" s="75"/>
      <c r="CJ58" s="75"/>
      <c r="CK58" s="75"/>
      <c r="CL58" s="75"/>
      <c r="CM58" s="75"/>
      <c r="CN58" s="75"/>
      <c r="CO58" s="75"/>
      <c r="CP58" s="75"/>
      <c r="CQ58" s="75"/>
      <c r="CR58" s="75"/>
      <c r="CS58" s="75"/>
      <c r="CT58" s="75"/>
      <c r="CU58" s="75"/>
      <c r="CV58" s="75"/>
      <c r="CW58" s="75"/>
      <c r="CX58" s="75"/>
      <c r="CY58" s="75"/>
      <c r="CZ58" s="75"/>
      <c r="DA58" s="75"/>
      <c r="DB58" s="75"/>
      <c r="DC58" s="75"/>
      <c r="DD58" s="75"/>
      <c r="DE58" s="75"/>
      <c r="DF58" s="75"/>
      <c r="DG58" s="75"/>
      <c r="DH58" s="75"/>
      <c r="DI58" s="75"/>
      <c r="DJ58" s="75"/>
      <c r="DK58" s="75"/>
      <c r="DL58" s="75"/>
      <c r="DM58" s="75"/>
      <c r="DN58" s="75"/>
      <c r="DO58" s="75"/>
      <c r="DP58" s="75"/>
      <c r="DQ58" s="75"/>
      <c r="DR58" s="75"/>
      <c r="DS58" s="75"/>
      <c r="DT58" s="75"/>
      <c r="DU58" s="75"/>
      <c r="DV58" s="75"/>
      <c r="DW58" s="75"/>
      <c r="DX58" s="75"/>
      <c r="DY58" s="75"/>
      <c r="DZ58" s="75"/>
      <c r="EA58" s="75"/>
      <c r="EB58" s="75"/>
      <c r="EC58" s="75"/>
      <c r="ED58" s="75"/>
      <c r="EE58" s="75"/>
      <c r="EF58" s="75"/>
      <c r="EG58" s="75"/>
      <c r="EH58" s="75"/>
      <c r="EI58" s="75"/>
      <c r="EJ58" s="75"/>
      <c r="EK58" s="75"/>
      <c r="EL58" s="75"/>
      <c r="EM58" s="75"/>
      <c r="EN58" s="75"/>
      <c r="EO58" s="75"/>
      <c r="EP58" s="75"/>
      <c r="EQ58" s="75"/>
      <c r="ER58" s="75"/>
      <c r="ES58" s="75"/>
      <c r="ET58" s="75"/>
      <c r="EU58" s="75"/>
      <c r="EV58" s="75"/>
      <c r="EW58" s="75"/>
      <c r="EX58" s="75"/>
      <c r="EY58" s="75"/>
      <c r="EZ58" s="75"/>
      <c r="FA58" s="75"/>
      <c r="FB58" s="75"/>
      <c r="FC58" s="75"/>
      <c r="FD58" s="75"/>
      <c r="FE58" s="75"/>
      <c r="FF58" s="75"/>
      <c r="FG58" s="75"/>
      <c r="FH58" s="75"/>
      <c r="FI58" s="75"/>
    </row>
    <row r="59" spans="2:165" s="81" customFormat="1" ht="18.600000000000001" customHeight="1" thickBot="1" x14ac:dyDescent="0.25">
      <c r="B59" s="104"/>
      <c r="C59" s="85"/>
      <c r="D59" s="85"/>
      <c r="E59" s="85"/>
      <c r="F59" s="85"/>
      <c r="G59" s="85"/>
      <c r="H59" s="85"/>
      <c r="I59" s="120"/>
      <c r="J59" s="120"/>
      <c r="K59" s="85"/>
      <c r="L59" s="119"/>
      <c r="M59" s="119"/>
      <c r="N59" s="119"/>
      <c r="O59" s="119"/>
      <c r="P59" s="85"/>
      <c r="Q59" s="85"/>
      <c r="R59" s="75"/>
      <c r="S59" s="75"/>
      <c r="T59" s="75"/>
      <c r="U59" s="75"/>
      <c r="V59" s="75"/>
      <c r="W59" s="75"/>
      <c r="X59" s="75"/>
      <c r="Y59" s="75"/>
      <c r="Z59" s="75"/>
      <c r="AA59" s="75"/>
      <c r="AB59" s="75"/>
      <c r="AC59" s="75"/>
      <c r="AD59" s="75"/>
      <c r="AE59" s="75"/>
      <c r="AF59" s="75"/>
      <c r="AG59" s="75"/>
      <c r="AH59" s="75"/>
      <c r="AI59" s="75"/>
      <c r="AJ59" s="75"/>
      <c r="AK59" s="75"/>
      <c r="AL59" s="75"/>
      <c r="AM59" s="75"/>
      <c r="AN59" s="75"/>
      <c r="AO59" s="75"/>
      <c r="AP59" s="75"/>
      <c r="AQ59" s="75"/>
      <c r="AR59" s="75"/>
      <c r="AS59" s="75"/>
      <c r="AT59" s="75"/>
      <c r="AU59" s="75"/>
      <c r="AV59" s="75"/>
      <c r="AW59" s="75"/>
      <c r="AX59" s="75"/>
      <c r="AY59" s="75"/>
      <c r="AZ59" s="75"/>
      <c r="BA59" s="75"/>
      <c r="BB59" s="75"/>
      <c r="BC59" s="75"/>
      <c r="BD59" s="75"/>
      <c r="BE59" s="75"/>
      <c r="BF59" s="75"/>
      <c r="BG59" s="75"/>
      <c r="BH59" s="75"/>
      <c r="BI59" s="75"/>
      <c r="BJ59" s="75"/>
      <c r="BK59" s="75"/>
      <c r="BL59" s="75"/>
      <c r="BM59" s="75"/>
      <c r="BN59" s="75"/>
      <c r="BO59" s="75"/>
      <c r="BP59" s="75"/>
      <c r="BQ59" s="75"/>
      <c r="BR59" s="75"/>
      <c r="BS59" s="75"/>
      <c r="BT59" s="75"/>
      <c r="BU59" s="75"/>
      <c r="BV59" s="75"/>
      <c r="BW59" s="75"/>
      <c r="BX59" s="75"/>
      <c r="BY59" s="75"/>
      <c r="BZ59" s="75"/>
      <c r="CA59" s="75"/>
      <c r="CB59" s="75"/>
      <c r="CC59" s="75"/>
      <c r="CD59" s="75"/>
      <c r="CE59" s="75"/>
      <c r="CF59" s="75"/>
      <c r="CG59" s="75"/>
      <c r="CH59" s="75"/>
      <c r="CI59" s="75"/>
      <c r="CJ59" s="75"/>
      <c r="CK59" s="75"/>
      <c r="CL59" s="75"/>
      <c r="CM59" s="75"/>
      <c r="CN59" s="75"/>
      <c r="CO59" s="75"/>
      <c r="CP59" s="75"/>
      <c r="CQ59" s="75"/>
      <c r="CR59" s="75"/>
      <c r="CS59" s="75"/>
      <c r="CT59" s="75"/>
      <c r="CU59" s="75"/>
      <c r="CV59" s="75"/>
      <c r="CW59" s="75"/>
      <c r="CX59" s="75"/>
      <c r="CY59" s="75"/>
      <c r="CZ59" s="75"/>
      <c r="DA59" s="75"/>
      <c r="DB59" s="75"/>
      <c r="DC59" s="75"/>
      <c r="DD59" s="75"/>
      <c r="DE59" s="75"/>
      <c r="DF59" s="75"/>
      <c r="DG59" s="75"/>
      <c r="DH59" s="75"/>
      <c r="DI59" s="75"/>
      <c r="DJ59" s="75"/>
      <c r="DK59" s="75"/>
      <c r="DL59" s="75"/>
      <c r="DM59" s="75"/>
      <c r="DN59" s="75"/>
      <c r="DO59" s="75"/>
      <c r="DP59" s="75"/>
      <c r="DQ59" s="75"/>
      <c r="DR59" s="75"/>
      <c r="DS59" s="75"/>
      <c r="DT59" s="75"/>
      <c r="DU59" s="75"/>
      <c r="DV59" s="75"/>
      <c r="DW59" s="75"/>
      <c r="DX59" s="75"/>
      <c r="DY59" s="75"/>
      <c r="DZ59" s="75"/>
      <c r="EA59" s="75"/>
      <c r="EB59" s="75"/>
      <c r="EC59" s="75"/>
      <c r="ED59" s="75"/>
      <c r="EE59" s="75"/>
      <c r="EF59" s="75"/>
      <c r="EG59" s="75"/>
      <c r="EH59" s="75"/>
      <c r="EI59" s="75"/>
      <c r="EJ59" s="75"/>
      <c r="EK59" s="75"/>
      <c r="EL59" s="75"/>
      <c r="EM59" s="75"/>
      <c r="EN59" s="75"/>
      <c r="EO59" s="75"/>
      <c r="EP59" s="75"/>
      <c r="EQ59" s="75"/>
      <c r="ER59" s="75"/>
      <c r="ES59" s="75"/>
      <c r="ET59" s="75"/>
      <c r="EU59" s="75"/>
      <c r="EV59" s="75"/>
      <c r="EW59" s="75"/>
      <c r="EX59" s="75"/>
      <c r="EY59" s="75"/>
      <c r="EZ59" s="75"/>
      <c r="FA59" s="75"/>
      <c r="FB59" s="75"/>
      <c r="FC59" s="75"/>
      <c r="FD59" s="75"/>
      <c r="FE59" s="75"/>
      <c r="FF59" s="75"/>
      <c r="FG59" s="75"/>
      <c r="FH59" s="75"/>
      <c r="FI59" s="75"/>
    </row>
    <row r="60" spans="2:165" s="81" customFormat="1" ht="20.25" thickBot="1" x14ac:dyDescent="0.25">
      <c r="B60" s="402" t="s">
        <v>39</v>
      </c>
      <c r="C60" s="403"/>
      <c r="D60" s="136">
        <v>5</v>
      </c>
      <c r="E60" s="75"/>
      <c r="F60" s="75"/>
      <c r="G60" s="77"/>
      <c r="H60" s="47"/>
      <c r="I60" s="76"/>
      <c r="J60" s="76"/>
      <c r="K60" s="75"/>
      <c r="L60" s="75"/>
      <c r="M60" s="75"/>
      <c r="N60" s="75"/>
      <c r="O60" s="75"/>
      <c r="P60" s="100"/>
      <c r="R60" s="75"/>
      <c r="S60" s="75"/>
      <c r="T60" s="75"/>
      <c r="U60" s="75"/>
      <c r="V60" s="75"/>
      <c r="W60" s="75"/>
      <c r="X60" s="75"/>
      <c r="Y60" s="75"/>
      <c r="Z60" s="75"/>
      <c r="AA60" s="75"/>
      <c r="AB60" s="75"/>
      <c r="AC60" s="75"/>
      <c r="AD60" s="75"/>
      <c r="AE60" s="75"/>
      <c r="AF60" s="75"/>
      <c r="AG60" s="75"/>
      <c r="AH60" s="75"/>
      <c r="AI60" s="75"/>
      <c r="AJ60" s="75"/>
      <c r="AK60" s="75"/>
      <c r="AL60" s="75"/>
      <c r="AM60" s="75"/>
      <c r="AN60" s="75"/>
      <c r="AO60" s="75"/>
      <c r="AP60" s="75"/>
      <c r="AQ60" s="75"/>
      <c r="AR60" s="75"/>
      <c r="AS60" s="75"/>
      <c r="AT60" s="75"/>
      <c r="AU60" s="75"/>
      <c r="AV60" s="75"/>
      <c r="AW60" s="75"/>
      <c r="AX60" s="75"/>
      <c r="AY60" s="75"/>
      <c r="AZ60" s="75"/>
      <c r="BA60" s="75"/>
      <c r="BB60" s="75"/>
      <c r="BC60" s="75"/>
      <c r="BD60" s="75"/>
      <c r="BE60" s="75"/>
      <c r="BF60" s="75"/>
      <c r="BG60" s="75"/>
      <c r="BH60" s="75"/>
      <c r="BI60" s="75"/>
      <c r="BJ60" s="75"/>
      <c r="BK60" s="75"/>
      <c r="BL60" s="75"/>
      <c r="BM60" s="75"/>
      <c r="BN60" s="75"/>
      <c r="BO60" s="75"/>
      <c r="BP60" s="75"/>
      <c r="BQ60" s="75"/>
      <c r="BR60" s="75"/>
      <c r="BS60" s="75"/>
      <c r="BT60" s="75"/>
      <c r="BU60" s="75"/>
      <c r="BV60" s="75"/>
      <c r="BW60" s="75"/>
      <c r="BX60" s="75"/>
      <c r="BY60" s="75"/>
      <c r="BZ60" s="75"/>
      <c r="CA60" s="75"/>
      <c r="CB60" s="75"/>
      <c r="CC60" s="75"/>
      <c r="CD60" s="75"/>
      <c r="CE60" s="75"/>
      <c r="CF60" s="75"/>
      <c r="CG60" s="75"/>
      <c r="CH60" s="75"/>
      <c r="CI60" s="75"/>
      <c r="CJ60" s="75"/>
      <c r="CK60" s="75"/>
      <c r="CL60" s="75"/>
      <c r="CM60" s="75"/>
      <c r="CN60" s="75"/>
      <c r="CO60" s="75"/>
      <c r="CP60" s="75"/>
      <c r="CQ60" s="75"/>
      <c r="CR60" s="75"/>
      <c r="CS60" s="75"/>
      <c r="CT60" s="75"/>
      <c r="CU60" s="75"/>
      <c r="CV60" s="75"/>
      <c r="CW60" s="75"/>
      <c r="CX60" s="75"/>
      <c r="CY60" s="75"/>
      <c r="CZ60" s="75"/>
      <c r="DA60" s="75"/>
      <c r="DB60" s="75"/>
      <c r="DC60" s="75"/>
      <c r="DD60" s="75"/>
      <c r="DE60" s="75"/>
      <c r="DF60" s="75"/>
      <c r="DG60" s="75"/>
      <c r="DH60" s="75"/>
      <c r="DI60" s="75"/>
      <c r="DJ60" s="75"/>
      <c r="DK60" s="75"/>
      <c r="DL60" s="75"/>
      <c r="DM60" s="75"/>
      <c r="DN60" s="75"/>
      <c r="DO60" s="75"/>
      <c r="DP60" s="75"/>
      <c r="DQ60" s="75"/>
      <c r="DR60" s="75"/>
      <c r="DS60" s="75"/>
      <c r="DT60" s="75"/>
      <c r="DU60" s="75"/>
      <c r="DV60" s="75"/>
      <c r="DW60" s="75"/>
      <c r="DX60" s="75"/>
      <c r="DY60" s="75"/>
      <c r="DZ60" s="75"/>
      <c r="EA60" s="75"/>
      <c r="EB60" s="75"/>
      <c r="EC60" s="75"/>
      <c r="ED60" s="75"/>
      <c r="EE60" s="75"/>
      <c r="EF60" s="75"/>
      <c r="EG60" s="75"/>
      <c r="EH60" s="75"/>
      <c r="EI60" s="75"/>
      <c r="EJ60" s="75"/>
      <c r="EK60" s="75"/>
      <c r="EL60" s="75"/>
      <c r="EM60" s="75"/>
      <c r="EN60" s="75"/>
      <c r="EO60" s="75"/>
      <c r="EP60" s="75"/>
      <c r="EQ60" s="75"/>
      <c r="ER60" s="75"/>
      <c r="ES60" s="75"/>
      <c r="ET60" s="75"/>
      <c r="EU60" s="75"/>
      <c r="EV60" s="75"/>
      <c r="EW60" s="75"/>
      <c r="EX60" s="75"/>
      <c r="EY60" s="75"/>
      <c r="EZ60" s="75"/>
      <c r="FA60" s="75"/>
      <c r="FB60" s="75"/>
      <c r="FC60" s="75"/>
      <c r="FD60" s="75"/>
      <c r="FE60" s="75"/>
      <c r="FF60" s="75"/>
      <c r="FG60" s="75"/>
      <c r="FH60" s="75"/>
      <c r="FI60" s="75"/>
    </row>
    <row r="61" spans="2:165" s="81" customFormat="1" ht="19.149999999999999" customHeight="1" thickBot="1" x14ac:dyDescent="0.25">
      <c r="B61" s="404" t="s">
        <v>40</v>
      </c>
      <c r="C61" s="405"/>
      <c r="D61" s="405"/>
      <c r="E61" s="405"/>
      <c r="F61" s="405"/>
      <c r="G61" s="405"/>
      <c r="H61" s="405"/>
      <c r="I61" s="405"/>
      <c r="J61" s="405"/>
      <c r="K61" s="405"/>
      <c r="L61" s="405"/>
      <c r="M61" s="405"/>
      <c r="N61" s="405"/>
      <c r="O61" s="405"/>
      <c r="P61" s="405"/>
      <c r="Q61" s="406"/>
      <c r="R61" s="75"/>
      <c r="S61" s="75"/>
      <c r="T61" s="75"/>
      <c r="U61" s="75"/>
      <c r="V61" s="75"/>
      <c r="W61" s="75"/>
      <c r="X61" s="75"/>
      <c r="Y61" s="75"/>
      <c r="Z61" s="75"/>
      <c r="AA61" s="75"/>
      <c r="AB61" s="75"/>
      <c r="AC61" s="75"/>
      <c r="AD61" s="75"/>
      <c r="AE61" s="75"/>
      <c r="AF61" s="75"/>
      <c r="AG61" s="75"/>
      <c r="AH61" s="75"/>
      <c r="AI61" s="75"/>
      <c r="AJ61" s="75"/>
      <c r="AK61" s="75"/>
      <c r="AL61" s="75"/>
      <c r="AM61" s="75"/>
      <c r="AN61" s="75"/>
      <c r="AO61" s="75"/>
      <c r="AP61" s="75"/>
      <c r="AQ61" s="75"/>
      <c r="AR61" s="75"/>
      <c r="AS61" s="75"/>
      <c r="AT61" s="75"/>
      <c r="AU61" s="75"/>
      <c r="AV61" s="75"/>
      <c r="AW61" s="75"/>
      <c r="AX61" s="75"/>
      <c r="AY61" s="75"/>
      <c r="AZ61" s="75"/>
      <c r="BA61" s="75"/>
      <c r="BB61" s="75"/>
      <c r="BC61" s="75"/>
      <c r="BD61" s="75"/>
      <c r="BE61" s="75"/>
      <c r="BF61" s="75"/>
      <c r="BG61" s="75"/>
      <c r="BH61" s="75"/>
      <c r="BI61" s="75"/>
      <c r="BJ61" s="75"/>
      <c r="BK61" s="75"/>
      <c r="BL61" s="75"/>
      <c r="BM61" s="75"/>
      <c r="BN61" s="75"/>
      <c r="BO61" s="75"/>
      <c r="BP61" s="75"/>
      <c r="BQ61" s="75"/>
      <c r="BR61" s="75"/>
      <c r="BS61" s="75"/>
      <c r="BT61" s="75"/>
      <c r="BU61" s="75"/>
      <c r="BV61" s="75"/>
      <c r="BW61" s="75"/>
      <c r="BX61" s="75"/>
      <c r="BY61" s="75"/>
      <c r="BZ61" s="75"/>
      <c r="CA61" s="75"/>
      <c r="CB61" s="75"/>
      <c r="CC61" s="75"/>
      <c r="CD61" s="75"/>
      <c r="CE61" s="75"/>
      <c r="CF61" s="75"/>
      <c r="CG61" s="75"/>
      <c r="CH61" s="75"/>
      <c r="CI61" s="75"/>
      <c r="CJ61" s="75"/>
      <c r="CK61" s="75"/>
      <c r="CL61" s="75"/>
      <c r="CM61" s="75"/>
      <c r="CN61" s="75"/>
      <c r="CO61" s="75"/>
      <c r="CP61" s="75"/>
      <c r="CQ61" s="75"/>
      <c r="CR61" s="75"/>
      <c r="CS61" s="75"/>
      <c r="CT61" s="75"/>
      <c r="CU61" s="75"/>
      <c r="CV61" s="75"/>
      <c r="CW61" s="75"/>
      <c r="CX61" s="75"/>
      <c r="CY61" s="75"/>
      <c r="CZ61" s="75"/>
      <c r="DA61" s="75"/>
      <c r="DB61" s="75"/>
      <c r="DC61" s="75"/>
      <c r="DD61" s="75"/>
      <c r="DE61" s="75"/>
      <c r="DF61" s="75"/>
      <c r="DG61" s="75"/>
      <c r="DH61" s="75"/>
      <c r="DI61" s="75"/>
      <c r="DJ61" s="75"/>
      <c r="DK61" s="75"/>
      <c r="DL61" s="75"/>
      <c r="DM61" s="75"/>
      <c r="DN61" s="75"/>
      <c r="DO61" s="75"/>
      <c r="DP61" s="75"/>
      <c r="DQ61" s="75"/>
      <c r="DR61" s="75"/>
      <c r="DS61" s="75"/>
      <c r="DT61" s="75"/>
      <c r="DU61" s="75"/>
      <c r="DV61" s="75"/>
      <c r="DW61" s="75"/>
      <c r="DX61" s="75"/>
      <c r="DY61" s="75"/>
      <c r="DZ61" s="75"/>
      <c r="EA61" s="75"/>
      <c r="EB61" s="75"/>
      <c r="EC61" s="75"/>
      <c r="ED61" s="75"/>
      <c r="EE61" s="75"/>
      <c r="EF61" s="75"/>
      <c r="EG61" s="75"/>
      <c r="EH61" s="75"/>
      <c r="EI61" s="75"/>
      <c r="EJ61" s="75"/>
      <c r="EK61" s="75"/>
      <c r="EL61" s="75"/>
      <c r="EM61" s="75"/>
      <c r="EN61" s="75"/>
      <c r="EO61" s="75"/>
      <c r="EP61" s="75"/>
      <c r="EQ61" s="75"/>
      <c r="ER61" s="75"/>
      <c r="ES61" s="75"/>
      <c r="ET61" s="75"/>
      <c r="EU61" s="75"/>
      <c r="EV61" s="75"/>
      <c r="EW61" s="75"/>
      <c r="EX61" s="75"/>
      <c r="EY61" s="75"/>
      <c r="EZ61" s="75"/>
      <c r="FA61" s="75"/>
      <c r="FB61" s="75"/>
      <c r="FC61" s="75"/>
      <c r="FD61" s="75"/>
      <c r="FE61" s="75"/>
      <c r="FF61" s="75"/>
      <c r="FG61" s="75"/>
      <c r="FH61" s="75"/>
      <c r="FI61" s="75"/>
    </row>
    <row r="62" spans="2:165" s="81" customFormat="1" ht="16.899999999999999" customHeight="1" x14ac:dyDescent="0.2">
      <c r="B62" s="135" t="s">
        <v>41</v>
      </c>
      <c r="C62" s="407" t="s">
        <v>93</v>
      </c>
      <c r="D62" s="408"/>
      <c r="E62" s="408"/>
      <c r="F62" s="408"/>
      <c r="G62" s="408"/>
      <c r="H62" s="408"/>
      <c r="I62" s="408"/>
      <c r="J62" s="408"/>
      <c r="K62" s="408"/>
      <c r="L62" s="408"/>
      <c r="M62" s="408"/>
      <c r="N62" s="408"/>
      <c r="O62" s="408"/>
      <c r="P62" s="408"/>
      <c r="Q62" s="409"/>
      <c r="R62" s="75"/>
      <c r="S62" s="75"/>
      <c r="T62" s="75"/>
      <c r="U62" s="75"/>
      <c r="V62" s="75"/>
      <c r="W62" s="75"/>
      <c r="X62" s="75"/>
      <c r="Y62" s="75"/>
      <c r="Z62" s="75"/>
      <c r="AA62" s="75"/>
      <c r="AB62" s="75"/>
      <c r="AC62" s="75"/>
      <c r="AD62" s="75"/>
      <c r="AE62" s="75"/>
      <c r="AF62" s="75"/>
      <c r="AG62" s="75"/>
      <c r="AH62" s="75"/>
      <c r="AI62" s="75"/>
      <c r="AJ62" s="75"/>
      <c r="AK62" s="75"/>
      <c r="AL62" s="75"/>
      <c r="AM62" s="75"/>
      <c r="AN62" s="75"/>
      <c r="AO62" s="75"/>
      <c r="AP62" s="75"/>
      <c r="AQ62" s="75"/>
      <c r="AR62" s="75"/>
      <c r="AS62" s="75"/>
      <c r="AT62" s="75"/>
      <c r="AU62" s="75"/>
      <c r="AV62" s="75"/>
      <c r="AW62" s="75"/>
      <c r="AX62" s="75"/>
      <c r="AY62" s="75"/>
      <c r="AZ62" s="75"/>
      <c r="BA62" s="75"/>
      <c r="BB62" s="75"/>
      <c r="BC62" s="75"/>
      <c r="BD62" s="75"/>
      <c r="BE62" s="75"/>
      <c r="BF62" s="75"/>
      <c r="BG62" s="75"/>
      <c r="BH62" s="75"/>
      <c r="BI62" s="75"/>
      <c r="BJ62" s="75"/>
      <c r="BK62" s="75"/>
      <c r="BL62" s="75"/>
      <c r="BM62" s="75"/>
      <c r="BN62" s="75"/>
      <c r="BO62" s="75"/>
      <c r="BP62" s="75"/>
      <c r="BQ62" s="75"/>
      <c r="BR62" s="75"/>
      <c r="BS62" s="75"/>
      <c r="BT62" s="75"/>
      <c r="BU62" s="75"/>
      <c r="BV62" s="75"/>
      <c r="BW62" s="75"/>
      <c r="BX62" s="75"/>
      <c r="BY62" s="75"/>
      <c r="BZ62" s="75"/>
      <c r="CA62" s="75"/>
      <c r="CB62" s="75"/>
      <c r="CC62" s="75"/>
      <c r="CD62" s="75"/>
      <c r="CE62" s="75"/>
      <c r="CF62" s="75"/>
      <c r="CG62" s="75"/>
      <c r="CH62" s="75"/>
      <c r="CI62" s="75"/>
      <c r="CJ62" s="75"/>
      <c r="CK62" s="75"/>
      <c r="CL62" s="75"/>
      <c r="CM62" s="75"/>
      <c r="CN62" s="75"/>
      <c r="CO62" s="75"/>
      <c r="CP62" s="75"/>
      <c r="CQ62" s="75"/>
      <c r="CR62" s="75"/>
      <c r="CS62" s="75"/>
      <c r="CT62" s="75"/>
      <c r="CU62" s="75"/>
      <c r="CV62" s="75"/>
      <c r="CW62" s="75"/>
      <c r="CX62" s="75"/>
      <c r="CY62" s="75"/>
      <c r="CZ62" s="75"/>
      <c r="DA62" s="75"/>
      <c r="DB62" s="75"/>
      <c r="DC62" s="75"/>
      <c r="DD62" s="75"/>
      <c r="DE62" s="75"/>
      <c r="DF62" s="75"/>
      <c r="DG62" s="75"/>
      <c r="DH62" s="75"/>
      <c r="DI62" s="75"/>
      <c r="DJ62" s="75"/>
      <c r="DK62" s="75"/>
      <c r="DL62" s="75"/>
      <c r="DM62" s="75"/>
      <c r="DN62" s="75"/>
      <c r="DO62" s="75"/>
      <c r="DP62" s="75"/>
      <c r="DQ62" s="75"/>
      <c r="DR62" s="75"/>
      <c r="DS62" s="75"/>
      <c r="DT62" s="75"/>
      <c r="DU62" s="75"/>
      <c r="DV62" s="75"/>
      <c r="DW62" s="75"/>
      <c r="DX62" s="75"/>
      <c r="DY62" s="75"/>
      <c r="DZ62" s="75"/>
      <c r="EA62" s="75"/>
      <c r="EB62" s="75"/>
      <c r="EC62" s="75"/>
      <c r="ED62" s="75"/>
      <c r="EE62" s="75"/>
      <c r="EF62" s="75"/>
      <c r="EG62" s="75"/>
      <c r="EH62" s="75"/>
      <c r="EI62" s="75"/>
      <c r="EJ62" s="75"/>
      <c r="EK62" s="75"/>
      <c r="EL62" s="75"/>
      <c r="EM62" s="75"/>
      <c r="EN62" s="75"/>
      <c r="EO62" s="75"/>
      <c r="EP62" s="75"/>
      <c r="EQ62" s="75"/>
      <c r="ER62" s="75"/>
      <c r="ES62" s="75"/>
      <c r="ET62" s="75"/>
      <c r="EU62" s="75"/>
      <c r="EV62" s="75"/>
      <c r="EW62" s="75"/>
      <c r="EX62" s="75"/>
      <c r="EY62" s="75"/>
      <c r="EZ62" s="75"/>
      <c r="FA62" s="75"/>
      <c r="FB62" s="75"/>
      <c r="FC62" s="75"/>
      <c r="FD62" s="75"/>
      <c r="FE62" s="75"/>
      <c r="FF62" s="75"/>
      <c r="FG62" s="75"/>
      <c r="FH62" s="75"/>
      <c r="FI62" s="75"/>
    </row>
    <row r="63" spans="2:165" s="103" customFormat="1" ht="22.9" customHeight="1" x14ac:dyDescent="0.2">
      <c r="B63" s="98" t="s">
        <v>43</v>
      </c>
      <c r="C63" s="355" t="s">
        <v>94</v>
      </c>
      <c r="D63" s="356"/>
      <c r="E63" s="356"/>
      <c r="F63" s="356"/>
      <c r="G63" s="356"/>
      <c r="H63" s="356"/>
      <c r="I63" s="356"/>
      <c r="J63" s="356"/>
      <c r="K63" s="356"/>
      <c r="L63" s="356"/>
      <c r="M63" s="356"/>
      <c r="N63" s="356"/>
      <c r="O63" s="356"/>
      <c r="P63" s="356"/>
      <c r="Q63" s="357"/>
    </row>
    <row r="64" spans="2:165" s="103" customFormat="1" ht="18.600000000000001" customHeight="1" x14ac:dyDescent="0.2">
      <c r="B64" s="97" t="s">
        <v>45</v>
      </c>
      <c r="C64" s="355" t="s">
        <v>95</v>
      </c>
      <c r="D64" s="356"/>
      <c r="E64" s="356"/>
      <c r="F64" s="356"/>
      <c r="G64" s="356"/>
      <c r="H64" s="356"/>
      <c r="I64" s="356"/>
      <c r="J64" s="356"/>
      <c r="K64" s="356"/>
      <c r="L64" s="356"/>
      <c r="M64" s="356"/>
      <c r="N64" s="356"/>
      <c r="O64" s="356"/>
      <c r="P64" s="356"/>
      <c r="Q64" s="357"/>
    </row>
    <row r="65" spans="2:172" s="103" customFormat="1" ht="19.899999999999999" customHeight="1" thickBot="1" x14ac:dyDescent="0.25">
      <c r="B65" s="96" t="s">
        <v>47</v>
      </c>
      <c r="C65" s="334" t="s">
        <v>48</v>
      </c>
      <c r="D65" s="335"/>
      <c r="E65" s="335"/>
      <c r="F65" s="335"/>
      <c r="G65" s="335"/>
      <c r="H65" s="335"/>
      <c r="I65" s="335"/>
      <c r="J65" s="335"/>
      <c r="K65" s="335"/>
      <c r="L65" s="335"/>
      <c r="M65" s="335"/>
      <c r="N65" s="335"/>
      <c r="O65" s="335"/>
      <c r="P65" s="335"/>
      <c r="Q65" s="336"/>
    </row>
    <row r="66" spans="2:172" s="103" customFormat="1" ht="16.149999999999999" customHeight="1" x14ac:dyDescent="0.2">
      <c r="B66" s="337" t="s">
        <v>49</v>
      </c>
      <c r="C66" s="339" t="s">
        <v>50</v>
      </c>
      <c r="D66" s="341" t="s">
        <v>51</v>
      </c>
      <c r="E66" s="341"/>
      <c r="F66" s="341" t="s">
        <v>37</v>
      </c>
      <c r="G66" s="343" t="s">
        <v>52</v>
      </c>
      <c r="H66" s="341" t="s">
        <v>53</v>
      </c>
      <c r="I66" s="341"/>
      <c r="J66" s="341"/>
      <c r="K66" s="341"/>
      <c r="L66" s="341"/>
      <c r="M66" s="341" t="s">
        <v>54</v>
      </c>
      <c r="N66" s="341"/>
      <c r="O66" s="341"/>
      <c r="P66" s="341"/>
      <c r="Q66" s="345" t="s">
        <v>55</v>
      </c>
    </row>
    <row r="67" spans="2:172" s="103" customFormat="1" ht="20.45" customHeight="1" thickBot="1" x14ac:dyDescent="0.25">
      <c r="B67" s="374"/>
      <c r="C67" s="375"/>
      <c r="D67" s="114" t="s">
        <v>56</v>
      </c>
      <c r="E67" s="117" t="s">
        <v>57</v>
      </c>
      <c r="F67" s="376"/>
      <c r="G67" s="377"/>
      <c r="H67" s="114" t="s">
        <v>58</v>
      </c>
      <c r="I67" s="116" t="s">
        <v>59</v>
      </c>
      <c r="J67" s="115" t="s">
        <v>60</v>
      </c>
      <c r="K67" s="114" t="s">
        <v>61</v>
      </c>
      <c r="L67" s="114" t="s">
        <v>62</v>
      </c>
      <c r="M67" s="114" t="s">
        <v>63</v>
      </c>
      <c r="N67" s="114" t="s">
        <v>64</v>
      </c>
      <c r="O67" s="114" t="s">
        <v>65</v>
      </c>
      <c r="P67" s="114" t="s">
        <v>66</v>
      </c>
      <c r="Q67" s="346"/>
    </row>
    <row r="68" spans="2:172" s="75" customFormat="1" ht="28.9" customHeight="1" x14ac:dyDescent="0.2">
      <c r="B68" s="358" t="s">
        <v>96</v>
      </c>
      <c r="C68" s="359" t="s">
        <v>97</v>
      </c>
      <c r="D68" s="362" t="s">
        <v>98</v>
      </c>
      <c r="E68" s="368">
        <v>100</v>
      </c>
      <c r="F68" s="362" t="s">
        <v>99</v>
      </c>
      <c r="G68" s="55" t="s">
        <v>143</v>
      </c>
      <c r="H68" s="54">
        <v>730604</v>
      </c>
      <c r="I68" s="113">
        <v>2400</v>
      </c>
      <c r="J68" s="54">
        <v>0</v>
      </c>
      <c r="K68" s="368" t="s">
        <v>36</v>
      </c>
      <c r="L68" s="371">
        <f>SUM(I68:I72)</f>
        <v>88600</v>
      </c>
      <c r="M68" s="112">
        <v>0</v>
      </c>
      <c r="N68" s="112">
        <v>0</v>
      </c>
      <c r="O68" s="112">
        <v>1200</v>
      </c>
      <c r="P68" s="112">
        <v>1200</v>
      </c>
      <c r="Q68" s="111"/>
    </row>
    <row r="69" spans="2:172" s="81" customFormat="1" ht="26.45" customHeight="1" x14ac:dyDescent="0.2">
      <c r="B69" s="355"/>
      <c r="C69" s="360"/>
      <c r="D69" s="363"/>
      <c r="E69" s="369"/>
      <c r="F69" s="363"/>
      <c r="G69" s="53" t="s">
        <v>136</v>
      </c>
      <c r="H69" s="50">
        <v>730605</v>
      </c>
      <c r="I69" s="88">
        <v>9500</v>
      </c>
      <c r="J69" s="50">
        <v>9500</v>
      </c>
      <c r="K69" s="369"/>
      <c r="L69" s="372"/>
      <c r="M69" s="87">
        <v>0</v>
      </c>
      <c r="N69" s="87">
        <v>4500</v>
      </c>
      <c r="O69" s="87">
        <v>5000</v>
      </c>
      <c r="P69" s="87"/>
      <c r="Q69" s="86"/>
      <c r="R69" s="75"/>
      <c r="S69" s="75"/>
      <c r="T69" s="75"/>
      <c r="U69" s="75"/>
      <c r="V69" s="75"/>
      <c r="W69" s="75"/>
      <c r="X69" s="75"/>
      <c r="Y69" s="75"/>
      <c r="Z69" s="75"/>
      <c r="AA69" s="75"/>
      <c r="AB69" s="75"/>
      <c r="AC69" s="75"/>
      <c r="AD69" s="75"/>
      <c r="AE69" s="75"/>
      <c r="AF69" s="75"/>
      <c r="AG69" s="75"/>
      <c r="AH69" s="75"/>
      <c r="AI69" s="75"/>
      <c r="AJ69" s="75"/>
      <c r="AK69" s="75"/>
      <c r="AL69" s="75"/>
      <c r="AM69" s="75"/>
      <c r="AN69" s="75"/>
      <c r="AO69" s="75"/>
      <c r="AP69" s="75"/>
      <c r="AQ69" s="75"/>
      <c r="AR69" s="75"/>
      <c r="AS69" s="75"/>
      <c r="AT69" s="75"/>
      <c r="AU69" s="75"/>
      <c r="AV69" s="75"/>
      <c r="AW69" s="75"/>
      <c r="AX69" s="75"/>
      <c r="AY69" s="75"/>
      <c r="AZ69" s="75"/>
      <c r="BA69" s="75"/>
      <c r="BB69" s="75"/>
      <c r="BC69" s="75"/>
      <c r="BD69" s="75"/>
      <c r="BE69" s="75"/>
      <c r="BF69" s="75"/>
      <c r="BG69" s="75"/>
      <c r="BH69" s="75"/>
      <c r="BI69" s="75"/>
      <c r="BJ69" s="75"/>
      <c r="BK69" s="75"/>
      <c r="BL69" s="75"/>
      <c r="BM69" s="75"/>
      <c r="BN69" s="75"/>
      <c r="BO69" s="75"/>
      <c r="BP69" s="75"/>
      <c r="BQ69" s="75"/>
      <c r="BR69" s="75"/>
      <c r="BS69" s="75"/>
      <c r="BT69" s="75"/>
      <c r="BU69" s="75"/>
      <c r="BV69" s="75"/>
      <c r="BW69" s="75"/>
      <c r="BX69" s="75"/>
      <c r="BY69" s="75"/>
      <c r="BZ69" s="75"/>
      <c r="CA69" s="75"/>
      <c r="CB69" s="75"/>
      <c r="CC69" s="75"/>
      <c r="CD69" s="75"/>
      <c r="CE69" s="75"/>
      <c r="CF69" s="75"/>
      <c r="CG69" s="75"/>
      <c r="CH69" s="75"/>
      <c r="CI69" s="75"/>
      <c r="CJ69" s="75"/>
      <c r="CK69" s="75"/>
      <c r="CL69" s="75"/>
      <c r="CM69" s="75"/>
      <c r="CN69" s="75"/>
      <c r="CO69" s="75"/>
      <c r="CP69" s="75"/>
      <c r="CQ69" s="75"/>
      <c r="CR69" s="75"/>
      <c r="CS69" s="75"/>
      <c r="CT69" s="75"/>
      <c r="CU69" s="75"/>
      <c r="CV69" s="75"/>
      <c r="CW69" s="75"/>
      <c r="CX69" s="75"/>
      <c r="CY69" s="75"/>
      <c r="CZ69" s="75"/>
      <c r="DA69" s="75"/>
      <c r="DB69" s="75"/>
      <c r="DC69" s="75"/>
      <c r="DD69" s="75"/>
      <c r="DE69" s="75"/>
      <c r="DF69" s="75"/>
      <c r="DG69" s="75"/>
      <c r="DH69" s="75"/>
      <c r="DI69" s="75"/>
      <c r="DJ69" s="75"/>
      <c r="DK69" s="75"/>
      <c r="DL69" s="75"/>
      <c r="DM69" s="75"/>
      <c r="DN69" s="75"/>
      <c r="DO69" s="75"/>
      <c r="DP69" s="75"/>
      <c r="DQ69" s="75"/>
      <c r="DR69" s="75"/>
      <c r="DS69" s="75"/>
      <c r="DT69" s="75"/>
      <c r="DU69" s="75"/>
      <c r="DV69" s="75"/>
      <c r="DW69" s="75"/>
      <c r="DX69" s="75"/>
      <c r="DY69" s="75"/>
      <c r="DZ69" s="75"/>
      <c r="EA69" s="75"/>
      <c r="EB69" s="75"/>
      <c r="EC69" s="75"/>
      <c r="ED69" s="75"/>
      <c r="EE69" s="75"/>
      <c r="EF69" s="75"/>
      <c r="EG69" s="75"/>
      <c r="EH69" s="75"/>
      <c r="EI69" s="75"/>
      <c r="EJ69" s="75"/>
      <c r="EK69" s="75"/>
      <c r="EL69" s="75"/>
      <c r="EM69" s="75"/>
      <c r="EN69" s="75"/>
      <c r="EO69" s="75"/>
      <c r="EP69" s="75"/>
      <c r="EQ69" s="75"/>
      <c r="ER69" s="75"/>
      <c r="ES69" s="75"/>
      <c r="ET69" s="75"/>
      <c r="EU69" s="75"/>
      <c r="EV69" s="75"/>
      <c r="EW69" s="75"/>
      <c r="EX69" s="75"/>
      <c r="EY69" s="75"/>
      <c r="EZ69" s="75"/>
      <c r="FA69" s="75"/>
      <c r="FB69" s="75"/>
      <c r="FC69" s="75"/>
      <c r="FD69" s="75"/>
      <c r="FE69" s="75"/>
      <c r="FF69" s="75"/>
      <c r="FG69" s="75"/>
      <c r="FH69" s="75"/>
      <c r="FI69" s="75"/>
      <c r="FJ69" s="75"/>
      <c r="FK69" s="75"/>
      <c r="FL69" s="75"/>
      <c r="FM69" s="75"/>
      <c r="FN69" s="75"/>
      <c r="FO69" s="75"/>
      <c r="FP69" s="75"/>
    </row>
    <row r="70" spans="2:172" s="81" customFormat="1" ht="38.450000000000003" customHeight="1" x14ac:dyDescent="0.2">
      <c r="B70" s="355"/>
      <c r="C70" s="360"/>
      <c r="D70" s="363"/>
      <c r="E70" s="369"/>
      <c r="F70" s="363"/>
      <c r="G70" s="53" t="s">
        <v>137</v>
      </c>
      <c r="H70" s="50">
        <v>730811</v>
      </c>
      <c r="I70" s="88">
        <v>200</v>
      </c>
      <c r="J70" s="50">
        <v>200</v>
      </c>
      <c r="K70" s="369"/>
      <c r="L70" s="372"/>
      <c r="M70" s="87">
        <v>0</v>
      </c>
      <c r="N70" s="87"/>
      <c r="O70" s="87">
        <v>100</v>
      </c>
      <c r="P70" s="87">
        <v>100</v>
      </c>
      <c r="Q70" s="86"/>
      <c r="R70" s="75"/>
      <c r="S70" s="75"/>
      <c r="T70" s="75"/>
      <c r="U70" s="75"/>
      <c r="V70" s="75"/>
      <c r="W70" s="75"/>
      <c r="X70" s="75"/>
      <c r="Y70" s="75"/>
      <c r="Z70" s="75"/>
      <c r="AA70" s="75"/>
      <c r="AB70" s="75"/>
      <c r="AC70" s="75"/>
      <c r="AD70" s="75"/>
      <c r="AE70" s="75"/>
      <c r="AF70" s="75"/>
      <c r="AG70" s="75"/>
      <c r="AH70" s="75"/>
      <c r="AI70" s="75"/>
      <c r="AJ70" s="75"/>
      <c r="AK70" s="75"/>
      <c r="AL70" s="75"/>
      <c r="AM70" s="75"/>
      <c r="AN70" s="75"/>
      <c r="AO70" s="75"/>
      <c r="AP70" s="75"/>
      <c r="AQ70" s="75"/>
      <c r="AR70" s="75"/>
      <c r="AS70" s="75"/>
      <c r="AT70" s="75"/>
      <c r="AU70" s="75"/>
      <c r="AV70" s="75"/>
      <c r="AW70" s="75"/>
      <c r="AX70" s="75"/>
      <c r="AY70" s="75"/>
      <c r="AZ70" s="75"/>
      <c r="BA70" s="75"/>
      <c r="BB70" s="75"/>
      <c r="BC70" s="75"/>
      <c r="BD70" s="75"/>
      <c r="BE70" s="75"/>
      <c r="BF70" s="75"/>
      <c r="BG70" s="75"/>
      <c r="BH70" s="75"/>
      <c r="BI70" s="75"/>
      <c r="BJ70" s="75"/>
      <c r="BK70" s="75"/>
      <c r="BL70" s="75"/>
      <c r="BM70" s="75"/>
      <c r="BN70" s="75"/>
      <c r="BO70" s="75"/>
      <c r="BP70" s="75"/>
      <c r="BQ70" s="75"/>
      <c r="BR70" s="75"/>
      <c r="BS70" s="75"/>
      <c r="BT70" s="75"/>
      <c r="BU70" s="75"/>
      <c r="BV70" s="75"/>
      <c r="BW70" s="75"/>
      <c r="BX70" s="75"/>
      <c r="BY70" s="75"/>
      <c r="BZ70" s="75"/>
      <c r="CA70" s="75"/>
      <c r="CB70" s="75"/>
      <c r="CC70" s="75"/>
      <c r="CD70" s="75"/>
      <c r="CE70" s="75"/>
      <c r="CF70" s="75"/>
      <c r="CG70" s="75"/>
      <c r="CH70" s="75"/>
      <c r="CI70" s="75"/>
      <c r="CJ70" s="75"/>
      <c r="CK70" s="75"/>
      <c r="CL70" s="75"/>
      <c r="CM70" s="75"/>
      <c r="CN70" s="75"/>
      <c r="CO70" s="75"/>
      <c r="CP70" s="75"/>
      <c r="CQ70" s="75"/>
      <c r="CR70" s="75"/>
      <c r="CS70" s="75"/>
      <c r="CT70" s="75"/>
      <c r="CU70" s="75"/>
      <c r="CV70" s="75"/>
      <c r="CW70" s="75"/>
      <c r="CX70" s="75"/>
      <c r="CY70" s="75"/>
      <c r="CZ70" s="75"/>
      <c r="DA70" s="75"/>
      <c r="DB70" s="75"/>
      <c r="DC70" s="75"/>
      <c r="DD70" s="75"/>
      <c r="DE70" s="75"/>
      <c r="DF70" s="75"/>
      <c r="DG70" s="75"/>
      <c r="DH70" s="75"/>
      <c r="DI70" s="75"/>
      <c r="DJ70" s="75"/>
      <c r="DK70" s="75"/>
      <c r="DL70" s="75"/>
      <c r="DM70" s="75"/>
      <c r="DN70" s="75"/>
      <c r="DO70" s="75"/>
      <c r="DP70" s="75"/>
      <c r="DQ70" s="75"/>
      <c r="DR70" s="75"/>
      <c r="DS70" s="75"/>
      <c r="DT70" s="75"/>
      <c r="DU70" s="75"/>
      <c r="DV70" s="75"/>
      <c r="DW70" s="75"/>
      <c r="DX70" s="75"/>
      <c r="DY70" s="75"/>
      <c r="DZ70" s="75"/>
      <c r="EA70" s="75"/>
      <c r="EB70" s="75"/>
      <c r="EC70" s="75"/>
      <c r="ED70" s="75"/>
      <c r="EE70" s="75"/>
      <c r="EF70" s="75"/>
      <c r="EG70" s="75"/>
      <c r="EH70" s="75"/>
      <c r="EI70" s="75"/>
      <c r="EJ70" s="75"/>
      <c r="EK70" s="75"/>
      <c r="EL70" s="75"/>
      <c r="EM70" s="75"/>
      <c r="EN70" s="75"/>
      <c r="EO70" s="75"/>
      <c r="EP70" s="75"/>
      <c r="EQ70" s="75"/>
      <c r="ER70" s="75"/>
      <c r="ES70" s="75"/>
      <c r="ET70" s="75"/>
      <c r="EU70" s="75"/>
      <c r="EV70" s="75"/>
      <c r="EW70" s="75"/>
      <c r="EX70" s="75"/>
      <c r="EY70" s="75"/>
      <c r="EZ70" s="75"/>
      <c r="FA70" s="75"/>
      <c r="FB70" s="75"/>
      <c r="FC70" s="75"/>
      <c r="FD70" s="75"/>
      <c r="FE70" s="75"/>
      <c r="FF70" s="75"/>
      <c r="FG70" s="75"/>
      <c r="FH70" s="75"/>
      <c r="FI70" s="75"/>
      <c r="FJ70" s="75"/>
      <c r="FK70" s="75"/>
      <c r="FL70" s="75"/>
      <c r="FM70" s="75"/>
      <c r="FN70" s="75"/>
      <c r="FO70" s="75"/>
      <c r="FP70" s="75"/>
    </row>
    <row r="71" spans="2:172" s="81" customFormat="1" ht="25.9" customHeight="1" x14ac:dyDescent="0.2">
      <c r="B71" s="355"/>
      <c r="C71" s="360"/>
      <c r="D71" s="363"/>
      <c r="E71" s="369"/>
      <c r="F71" s="363"/>
      <c r="G71" s="53" t="s">
        <v>144</v>
      </c>
      <c r="H71" s="50">
        <v>750104</v>
      </c>
      <c r="I71" s="88">
        <v>68000</v>
      </c>
      <c r="J71" s="50">
        <v>68000</v>
      </c>
      <c r="K71" s="369"/>
      <c r="L71" s="372"/>
      <c r="M71" s="87"/>
      <c r="N71" s="87">
        <v>15000</v>
      </c>
      <c r="O71" s="87">
        <v>20000</v>
      </c>
      <c r="P71" s="87">
        <v>33000</v>
      </c>
      <c r="Q71" s="86"/>
      <c r="R71" s="75"/>
      <c r="S71" s="75"/>
      <c r="T71" s="75"/>
      <c r="U71" s="75"/>
      <c r="V71" s="75"/>
      <c r="W71" s="75"/>
      <c r="X71" s="75"/>
      <c r="Y71" s="75"/>
      <c r="Z71" s="75"/>
      <c r="AA71" s="75"/>
      <c r="AB71" s="75"/>
      <c r="AC71" s="75"/>
      <c r="AD71" s="75"/>
      <c r="AE71" s="75"/>
      <c r="AF71" s="75"/>
      <c r="AG71" s="75"/>
      <c r="AH71" s="75"/>
      <c r="AI71" s="75"/>
      <c r="AJ71" s="75"/>
      <c r="AK71" s="75"/>
      <c r="AL71" s="75"/>
      <c r="AM71" s="75"/>
      <c r="AN71" s="75"/>
      <c r="AO71" s="75"/>
      <c r="AP71" s="75"/>
      <c r="AQ71" s="75"/>
      <c r="AR71" s="75"/>
      <c r="AS71" s="75"/>
      <c r="AT71" s="75"/>
      <c r="AU71" s="75"/>
      <c r="AV71" s="75"/>
      <c r="AW71" s="75"/>
      <c r="AX71" s="75"/>
      <c r="AY71" s="75"/>
      <c r="AZ71" s="75"/>
      <c r="BA71" s="75"/>
      <c r="BB71" s="75"/>
      <c r="BC71" s="75"/>
      <c r="BD71" s="75"/>
      <c r="BE71" s="75"/>
      <c r="BF71" s="75"/>
      <c r="BG71" s="75"/>
      <c r="BH71" s="75"/>
      <c r="BI71" s="75"/>
      <c r="BJ71" s="75"/>
      <c r="BK71" s="75"/>
      <c r="BL71" s="75"/>
      <c r="BM71" s="75"/>
      <c r="BN71" s="75"/>
      <c r="BO71" s="75"/>
      <c r="BP71" s="75"/>
      <c r="BQ71" s="75"/>
      <c r="BR71" s="75"/>
      <c r="BS71" s="75"/>
      <c r="BT71" s="75"/>
      <c r="BU71" s="75"/>
      <c r="BV71" s="75"/>
      <c r="BW71" s="75"/>
      <c r="BX71" s="75"/>
      <c r="BY71" s="75"/>
      <c r="BZ71" s="75"/>
      <c r="CA71" s="75"/>
      <c r="CB71" s="75"/>
      <c r="CC71" s="75"/>
      <c r="CD71" s="75"/>
      <c r="CE71" s="75"/>
      <c r="CF71" s="75"/>
      <c r="CG71" s="75"/>
      <c r="CH71" s="75"/>
      <c r="CI71" s="75"/>
      <c r="CJ71" s="75"/>
      <c r="CK71" s="75"/>
      <c r="CL71" s="75"/>
      <c r="CM71" s="75"/>
      <c r="CN71" s="75"/>
      <c r="CO71" s="75"/>
      <c r="CP71" s="75"/>
      <c r="CQ71" s="75"/>
      <c r="CR71" s="75"/>
      <c r="CS71" s="75"/>
      <c r="CT71" s="75"/>
      <c r="CU71" s="75"/>
      <c r="CV71" s="75"/>
      <c r="CW71" s="75"/>
      <c r="CX71" s="75"/>
      <c r="CY71" s="75"/>
      <c r="CZ71" s="75"/>
      <c r="DA71" s="75"/>
      <c r="DB71" s="75"/>
      <c r="DC71" s="75"/>
      <c r="DD71" s="75"/>
      <c r="DE71" s="75"/>
      <c r="DF71" s="75"/>
      <c r="DG71" s="75"/>
      <c r="DH71" s="75"/>
      <c r="DI71" s="75"/>
      <c r="DJ71" s="75"/>
      <c r="DK71" s="75"/>
      <c r="DL71" s="75"/>
      <c r="DM71" s="75"/>
      <c r="DN71" s="75"/>
      <c r="DO71" s="75"/>
      <c r="DP71" s="75"/>
      <c r="DQ71" s="75"/>
      <c r="DR71" s="75"/>
      <c r="DS71" s="75"/>
      <c r="DT71" s="75"/>
      <c r="DU71" s="75"/>
      <c r="DV71" s="75"/>
      <c r="DW71" s="75"/>
      <c r="DX71" s="75"/>
      <c r="DY71" s="75"/>
      <c r="DZ71" s="75"/>
      <c r="EA71" s="75"/>
      <c r="EB71" s="75"/>
      <c r="EC71" s="75"/>
      <c r="ED71" s="75"/>
      <c r="EE71" s="75"/>
      <c r="EF71" s="75"/>
      <c r="EG71" s="75"/>
      <c r="EH71" s="75"/>
      <c r="EI71" s="75"/>
      <c r="EJ71" s="75"/>
      <c r="EK71" s="75"/>
      <c r="EL71" s="75"/>
      <c r="EM71" s="75"/>
      <c r="EN71" s="75"/>
      <c r="EO71" s="75"/>
      <c r="EP71" s="75"/>
      <c r="EQ71" s="75"/>
      <c r="ER71" s="75"/>
      <c r="ES71" s="75"/>
      <c r="ET71" s="75"/>
      <c r="EU71" s="75"/>
      <c r="EV71" s="75"/>
      <c r="EW71" s="75"/>
      <c r="EX71" s="75"/>
      <c r="EY71" s="75"/>
      <c r="EZ71" s="75"/>
      <c r="FA71" s="75"/>
      <c r="FB71" s="75"/>
      <c r="FC71" s="75"/>
      <c r="FD71" s="75"/>
      <c r="FE71" s="75"/>
      <c r="FF71" s="75"/>
      <c r="FG71" s="75"/>
      <c r="FH71" s="75"/>
      <c r="FI71" s="75"/>
      <c r="FJ71" s="75"/>
      <c r="FK71" s="75"/>
      <c r="FL71" s="75"/>
      <c r="FM71" s="75"/>
      <c r="FN71" s="75"/>
      <c r="FO71" s="75"/>
      <c r="FP71" s="75"/>
    </row>
    <row r="72" spans="2:172" s="81" customFormat="1" ht="25.9" customHeight="1" thickBot="1" x14ac:dyDescent="0.25">
      <c r="B72" s="355"/>
      <c r="C72" s="360"/>
      <c r="D72" s="363"/>
      <c r="E72" s="369"/>
      <c r="F72" s="363"/>
      <c r="G72" s="53" t="s">
        <v>145</v>
      </c>
      <c r="H72" s="50">
        <v>750107</v>
      </c>
      <c r="I72" s="88">
        <v>8500</v>
      </c>
      <c r="J72" s="50">
        <v>8500</v>
      </c>
      <c r="K72" s="369"/>
      <c r="L72" s="372"/>
      <c r="M72" s="87"/>
      <c r="N72" s="87">
        <v>5000</v>
      </c>
      <c r="O72" s="87"/>
      <c r="P72" s="87">
        <v>3500</v>
      </c>
      <c r="Q72" s="86"/>
      <c r="R72" s="75"/>
      <c r="S72" s="75"/>
      <c r="T72" s="75"/>
      <c r="U72" s="75"/>
      <c r="V72" s="75"/>
      <c r="W72" s="75"/>
      <c r="X72" s="75"/>
      <c r="Y72" s="75"/>
      <c r="Z72" s="75"/>
      <c r="AA72" s="75"/>
      <c r="AB72" s="75"/>
      <c r="AC72" s="75"/>
      <c r="AD72" s="75"/>
      <c r="AE72" s="75"/>
      <c r="AF72" s="75"/>
      <c r="AG72" s="75"/>
      <c r="AH72" s="75"/>
      <c r="AI72" s="75"/>
      <c r="AJ72" s="75"/>
      <c r="AK72" s="75"/>
      <c r="AL72" s="75"/>
      <c r="AM72" s="75"/>
      <c r="AN72" s="75"/>
      <c r="AO72" s="75"/>
      <c r="AP72" s="75"/>
      <c r="AQ72" s="75"/>
      <c r="AR72" s="75"/>
      <c r="AS72" s="75"/>
      <c r="AT72" s="75"/>
      <c r="AU72" s="75"/>
      <c r="AV72" s="75"/>
      <c r="AW72" s="75"/>
      <c r="AX72" s="75"/>
      <c r="AY72" s="75"/>
      <c r="AZ72" s="75"/>
      <c r="BA72" s="75"/>
      <c r="BB72" s="75"/>
      <c r="BC72" s="75"/>
      <c r="BD72" s="75"/>
      <c r="BE72" s="75"/>
      <c r="BF72" s="75"/>
      <c r="BG72" s="75"/>
      <c r="BH72" s="75"/>
      <c r="BI72" s="75"/>
      <c r="BJ72" s="75"/>
      <c r="BK72" s="75"/>
      <c r="BL72" s="75"/>
      <c r="BM72" s="75"/>
      <c r="BN72" s="75"/>
      <c r="BO72" s="75"/>
      <c r="BP72" s="75"/>
      <c r="BQ72" s="75"/>
      <c r="BR72" s="75"/>
      <c r="BS72" s="75"/>
      <c r="BT72" s="75"/>
      <c r="BU72" s="75"/>
      <c r="BV72" s="75"/>
      <c r="BW72" s="75"/>
      <c r="BX72" s="75"/>
      <c r="BY72" s="75"/>
      <c r="BZ72" s="75"/>
      <c r="CA72" s="75"/>
      <c r="CB72" s="75"/>
      <c r="CC72" s="75"/>
      <c r="CD72" s="75"/>
      <c r="CE72" s="75"/>
      <c r="CF72" s="75"/>
      <c r="CG72" s="75"/>
      <c r="CH72" s="75"/>
      <c r="CI72" s="75"/>
      <c r="CJ72" s="75"/>
      <c r="CK72" s="75"/>
      <c r="CL72" s="75"/>
      <c r="CM72" s="75"/>
      <c r="CN72" s="75"/>
      <c r="CO72" s="75"/>
      <c r="CP72" s="75"/>
      <c r="CQ72" s="75"/>
      <c r="CR72" s="75"/>
      <c r="CS72" s="75"/>
      <c r="CT72" s="75"/>
      <c r="CU72" s="75"/>
      <c r="CV72" s="75"/>
      <c r="CW72" s="75"/>
      <c r="CX72" s="75"/>
      <c r="CY72" s="75"/>
      <c r="CZ72" s="75"/>
      <c r="DA72" s="75"/>
      <c r="DB72" s="75"/>
      <c r="DC72" s="75"/>
      <c r="DD72" s="75"/>
      <c r="DE72" s="75"/>
      <c r="DF72" s="75"/>
      <c r="DG72" s="75"/>
      <c r="DH72" s="75"/>
      <c r="DI72" s="75"/>
      <c r="DJ72" s="75"/>
      <c r="DK72" s="75"/>
      <c r="DL72" s="75"/>
      <c r="DM72" s="75"/>
      <c r="DN72" s="75"/>
      <c r="DO72" s="75"/>
      <c r="DP72" s="75"/>
      <c r="DQ72" s="75"/>
      <c r="DR72" s="75"/>
      <c r="DS72" s="75"/>
      <c r="DT72" s="75"/>
      <c r="DU72" s="75"/>
      <c r="DV72" s="75"/>
      <c r="DW72" s="75"/>
      <c r="DX72" s="75"/>
      <c r="DY72" s="75"/>
      <c r="DZ72" s="75"/>
      <c r="EA72" s="75"/>
      <c r="EB72" s="75"/>
      <c r="EC72" s="75"/>
      <c r="ED72" s="75"/>
      <c r="EE72" s="75"/>
      <c r="EF72" s="75"/>
      <c r="EG72" s="75"/>
      <c r="EH72" s="75"/>
      <c r="EI72" s="75"/>
      <c r="EJ72" s="75"/>
      <c r="EK72" s="75"/>
      <c r="EL72" s="75"/>
      <c r="EM72" s="75"/>
      <c r="EN72" s="75"/>
      <c r="EO72" s="75"/>
      <c r="EP72" s="75"/>
      <c r="EQ72" s="75"/>
      <c r="ER72" s="75"/>
      <c r="ES72" s="75"/>
      <c r="ET72" s="75"/>
      <c r="EU72" s="75"/>
      <c r="EV72" s="75"/>
      <c r="EW72" s="75"/>
      <c r="EX72" s="75"/>
      <c r="EY72" s="75"/>
      <c r="EZ72" s="75"/>
      <c r="FA72" s="75"/>
      <c r="FB72" s="75"/>
      <c r="FC72" s="75"/>
      <c r="FD72" s="75"/>
      <c r="FE72" s="75"/>
      <c r="FF72" s="75"/>
      <c r="FG72" s="75"/>
      <c r="FH72" s="75"/>
      <c r="FI72" s="75"/>
      <c r="FJ72" s="75"/>
      <c r="FK72" s="75"/>
      <c r="FL72" s="75"/>
      <c r="FM72" s="75"/>
      <c r="FN72" s="75"/>
      <c r="FO72" s="75"/>
      <c r="FP72" s="75"/>
    </row>
    <row r="73" spans="2:172" s="81" customFormat="1" ht="13.9" customHeight="1" thickBot="1" x14ac:dyDescent="0.25">
      <c r="B73" s="322" t="s">
        <v>72</v>
      </c>
      <c r="C73" s="323"/>
      <c r="D73" s="323"/>
      <c r="E73" s="323"/>
      <c r="F73" s="323"/>
      <c r="G73" s="323"/>
      <c r="H73" s="323"/>
      <c r="I73" s="83">
        <f>SUM(I68:I72)</f>
        <v>88600</v>
      </c>
      <c r="J73" s="83">
        <f>SUM(J68:J72)</f>
        <v>86200</v>
      </c>
      <c r="K73" s="84" t="s">
        <v>72</v>
      </c>
      <c r="L73" s="83">
        <f>SUM(L68)</f>
        <v>88600</v>
      </c>
      <c r="M73" s="83">
        <f>SUM(M68:M72)</f>
        <v>0</v>
      </c>
      <c r="N73" s="83">
        <f>SUM(N68:N72)</f>
        <v>24500</v>
      </c>
      <c r="O73" s="83">
        <f>SUM(O68:O72)</f>
        <v>26300</v>
      </c>
      <c r="P73" s="83">
        <f>SUM(P68:P72)</f>
        <v>37800</v>
      </c>
      <c r="Q73" s="82"/>
      <c r="R73" s="75"/>
      <c r="S73" s="75"/>
      <c r="T73" s="75"/>
      <c r="U73" s="75"/>
      <c r="V73" s="75"/>
      <c r="W73" s="75"/>
      <c r="X73" s="75"/>
      <c r="Y73" s="75"/>
      <c r="Z73" s="75"/>
      <c r="AA73" s="75"/>
      <c r="AB73" s="75"/>
      <c r="AC73" s="75"/>
      <c r="AD73" s="75"/>
      <c r="AE73" s="75"/>
      <c r="AF73" s="75"/>
      <c r="AG73" s="75"/>
      <c r="AH73" s="75"/>
      <c r="AI73" s="75"/>
      <c r="AJ73" s="75"/>
      <c r="AK73" s="75"/>
      <c r="AL73" s="75"/>
      <c r="AM73" s="75"/>
      <c r="AN73" s="75"/>
      <c r="AO73" s="75"/>
      <c r="AP73" s="75"/>
      <c r="AQ73" s="75"/>
      <c r="AR73" s="75"/>
      <c r="AS73" s="75"/>
      <c r="AT73" s="75"/>
      <c r="AU73" s="75"/>
      <c r="AV73" s="75"/>
      <c r="AW73" s="75"/>
      <c r="AX73" s="75"/>
      <c r="AY73" s="75"/>
      <c r="AZ73" s="75"/>
      <c r="BA73" s="75"/>
      <c r="BB73" s="75"/>
      <c r="BC73" s="75"/>
      <c r="BD73" s="75"/>
      <c r="BE73" s="75"/>
      <c r="BF73" s="75"/>
      <c r="BG73" s="75"/>
      <c r="BH73" s="75"/>
      <c r="BI73" s="75"/>
      <c r="BJ73" s="75"/>
      <c r="BK73" s="75"/>
      <c r="BL73" s="75"/>
      <c r="BM73" s="75"/>
      <c r="BN73" s="75"/>
      <c r="BO73" s="75"/>
      <c r="BP73" s="75"/>
      <c r="BQ73" s="75"/>
      <c r="BR73" s="75"/>
      <c r="BS73" s="75"/>
      <c r="BT73" s="75"/>
      <c r="BU73" s="75"/>
      <c r="BV73" s="75"/>
      <c r="BW73" s="75"/>
      <c r="BX73" s="75"/>
      <c r="BY73" s="75"/>
      <c r="BZ73" s="75"/>
      <c r="CA73" s="75"/>
      <c r="CB73" s="75"/>
      <c r="CC73" s="75"/>
      <c r="CD73" s="75"/>
      <c r="CE73" s="75"/>
      <c r="CF73" s="75"/>
      <c r="CG73" s="75"/>
      <c r="CH73" s="75"/>
      <c r="CI73" s="75"/>
      <c r="CJ73" s="75"/>
      <c r="CK73" s="75"/>
      <c r="CL73" s="75"/>
      <c r="CM73" s="75"/>
      <c r="CN73" s="75"/>
      <c r="CO73" s="75"/>
      <c r="CP73" s="75"/>
      <c r="CQ73" s="75"/>
      <c r="CR73" s="75"/>
      <c r="CS73" s="75"/>
      <c r="CT73" s="75"/>
      <c r="CU73" s="75"/>
      <c r="CV73" s="75"/>
      <c r="CW73" s="75"/>
      <c r="CX73" s="75"/>
      <c r="CY73" s="75"/>
      <c r="CZ73" s="75"/>
      <c r="DA73" s="75"/>
      <c r="DB73" s="75"/>
      <c r="DC73" s="75"/>
      <c r="DD73" s="75"/>
      <c r="DE73" s="75"/>
      <c r="DF73" s="75"/>
      <c r="DG73" s="75"/>
      <c r="DH73" s="75"/>
      <c r="DI73" s="75"/>
      <c r="DJ73" s="75"/>
      <c r="DK73" s="75"/>
      <c r="DL73" s="75"/>
      <c r="DM73" s="75"/>
      <c r="DN73" s="75"/>
      <c r="DO73" s="75"/>
      <c r="DP73" s="75"/>
      <c r="DQ73" s="75"/>
      <c r="DR73" s="75"/>
      <c r="DS73" s="75"/>
      <c r="DT73" s="75"/>
      <c r="DU73" s="75"/>
      <c r="DV73" s="75"/>
      <c r="DW73" s="75"/>
      <c r="DX73" s="75"/>
      <c r="DY73" s="75"/>
      <c r="DZ73" s="75"/>
      <c r="EA73" s="75"/>
      <c r="EB73" s="75"/>
      <c r="EC73" s="75"/>
      <c r="ED73" s="75"/>
      <c r="EE73" s="75"/>
      <c r="EF73" s="75"/>
      <c r="EG73" s="75"/>
      <c r="EH73" s="75"/>
      <c r="EI73" s="75"/>
      <c r="EJ73" s="75"/>
      <c r="EK73" s="75"/>
      <c r="EL73" s="75"/>
      <c r="EM73" s="75"/>
      <c r="EN73" s="75"/>
      <c r="EO73" s="75"/>
      <c r="EP73" s="75"/>
      <c r="EQ73" s="75"/>
      <c r="ER73" s="75"/>
      <c r="ES73" s="75"/>
      <c r="ET73" s="75"/>
      <c r="EU73" s="75"/>
      <c r="EV73" s="75"/>
      <c r="EW73" s="75"/>
      <c r="EX73" s="75"/>
      <c r="EY73" s="75"/>
      <c r="EZ73" s="75"/>
      <c r="FA73" s="75"/>
      <c r="FB73" s="75"/>
      <c r="FC73" s="75"/>
      <c r="FD73" s="75"/>
      <c r="FE73" s="75"/>
      <c r="FF73" s="75"/>
      <c r="FG73" s="75"/>
      <c r="FH73" s="75"/>
      <c r="FI73" s="75"/>
    </row>
    <row r="74" spans="2:172" s="81" customFormat="1" ht="21" customHeight="1" thickBot="1" x14ac:dyDescent="0.25">
      <c r="B74" s="104"/>
      <c r="C74" s="85"/>
      <c r="D74" s="85"/>
      <c r="E74" s="85"/>
      <c r="F74" s="85"/>
      <c r="G74" s="85"/>
      <c r="H74" s="85"/>
      <c r="I74" s="120"/>
      <c r="J74" s="120"/>
      <c r="K74" s="85"/>
      <c r="L74" s="119"/>
      <c r="M74" s="119"/>
      <c r="N74" s="119"/>
      <c r="O74" s="119"/>
      <c r="P74" s="85"/>
      <c r="Q74" s="85"/>
      <c r="R74" s="75"/>
      <c r="S74" s="75"/>
      <c r="T74" s="75"/>
      <c r="U74" s="75"/>
      <c r="V74" s="75"/>
      <c r="W74" s="75"/>
      <c r="X74" s="75"/>
      <c r="Y74" s="75"/>
      <c r="Z74" s="75"/>
      <c r="AA74" s="75"/>
      <c r="AB74" s="75"/>
      <c r="AC74" s="75"/>
      <c r="AD74" s="75"/>
      <c r="AE74" s="75"/>
      <c r="AF74" s="75"/>
      <c r="AG74" s="75"/>
      <c r="AH74" s="75"/>
      <c r="AI74" s="75"/>
      <c r="AJ74" s="75"/>
      <c r="AK74" s="75"/>
      <c r="AL74" s="75"/>
      <c r="AM74" s="75"/>
      <c r="AN74" s="75"/>
      <c r="AO74" s="75"/>
      <c r="AP74" s="75"/>
      <c r="AQ74" s="75"/>
      <c r="AR74" s="75"/>
      <c r="AS74" s="75"/>
      <c r="AT74" s="75"/>
      <c r="AU74" s="75"/>
      <c r="AV74" s="75"/>
      <c r="AW74" s="75"/>
      <c r="AX74" s="75"/>
      <c r="AY74" s="75"/>
      <c r="AZ74" s="75"/>
      <c r="BA74" s="75"/>
      <c r="BB74" s="75"/>
      <c r="BC74" s="75"/>
      <c r="BD74" s="75"/>
      <c r="BE74" s="75"/>
      <c r="BF74" s="75"/>
      <c r="BG74" s="75"/>
      <c r="BH74" s="75"/>
      <c r="BI74" s="75"/>
      <c r="BJ74" s="75"/>
      <c r="BK74" s="75"/>
      <c r="BL74" s="75"/>
      <c r="BM74" s="75"/>
      <c r="BN74" s="75"/>
      <c r="BO74" s="75"/>
      <c r="BP74" s="75"/>
      <c r="BQ74" s="75"/>
      <c r="BR74" s="75"/>
      <c r="BS74" s="75"/>
      <c r="BT74" s="75"/>
      <c r="BU74" s="75"/>
      <c r="BV74" s="75"/>
      <c r="BW74" s="75"/>
      <c r="BX74" s="75"/>
      <c r="BY74" s="75"/>
      <c r="BZ74" s="75"/>
      <c r="CA74" s="75"/>
      <c r="CB74" s="75"/>
      <c r="CC74" s="75"/>
      <c r="CD74" s="75"/>
      <c r="CE74" s="75"/>
      <c r="CF74" s="75"/>
      <c r="CG74" s="75"/>
      <c r="CH74" s="75"/>
      <c r="CI74" s="75"/>
      <c r="CJ74" s="75"/>
      <c r="CK74" s="75"/>
      <c r="CL74" s="75"/>
      <c r="CM74" s="75"/>
      <c r="CN74" s="75"/>
      <c r="CO74" s="75"/>
      <c r="CP74" s="75"/>
      <c r="CQ74" s="75"/>
      <c r="CR74" s="75"/>
      <c r="CS74" s="75"/>
      <c r="CT74" s="75"/>
      <c r="CU74" s="75"/>
      <c r="CV74" s="75"/>
      <c r="CW74" s="75"/>
      <c r="CX74" s="75"/>
      <c r="CY74" s="75"/>
      <c r="CZ74" s="75"/>
      <c r="DA74" s="75"/>
      <c r="DB74" s="75"/>
      <c r="DC74" s="75"/>
      <c r="DD74" s="75"/>
      <c r="DE74" s="75"/>
      <c r="DF74" s="75"/>
      <c r="DG74" s="75"/>
      <c r="DH74" s="75"/>
      <c r="DI74" s="75"/>
      <c r="DJ74" s="75"/>
      <c r="DK74" s="75"/>
      <c r="DL74" s="75"/>
      <c r="DM74" s="75"/>
      <c r="DN74" s="75"/>
      <c r="DO74" s="75"/>
      <c r="DP74" s="75"/>
      <c r="DQ74" s="75"/>
      <c r="DR74" s="75"/>
      <c r="DS74" s="75"/>
      <c r="DT74" s="75"/>
      <c r="DU74" s="75"/>
      <c r="DV74" s="75"/>
      <c r="DW74" s="75"/>
      <c r="DX74" s="75"/>
      <c r="DY74" s="75"/>
      <c r="DZ74" s="75"/>
      <c r="EA74" s="75"/>
      <c r="EB74" s="75"/>
      <c r="EC74" s="75"/>
      <c r="ED74" s="75"/>
      <c r="EE74" s="75"/>
      <c r="EF74" s="75"/>
      <c r="EG74" s="75"/>
      <c r="EH74" s="75"/>
      <c r="EI74" s="75"/>
      <c r="EJ74" s="75"/>
      <c r="EK74" s="75"/>
      <c r="EL74" s="75"/>
      <c r="EM74" s="75"/>
      <c r="EN74" s="75"/>
      <c r="EO74" s="75"/>
      <c r="EP74" s="75"/>
      <c r="EQ74" s="75"/>
      <c r="ER74" s="75"/>
      <c r="ES74" s="75"/>
      <c r="ET74" s="75"/>
      <c r="EU74" s="75"/>
      <c r="EV74" s="75"/>
      <c r="EW74" s="75"/>
      <c r="EX74" s="75"/>
      <c r="EY74" s="75"/>
      <c r="EZ74" s="75"/>
      <c r="FA74" s="75"/>
      <c r="FB74" s="75"/>
      <c r="FC74" s="75"/>
      <c r="FD74" s="75"/>
      <c r="FE74" s="75"/>
      <c r="FF74" s="75"/>
      <c r="FG74" s="75"/>
      <c r="FH74" s="75"/>
      <c r="FI74" s="75"/>
    </row>
    <row r="75" spans="2:172" s="81" customFormat="1" ht="23.45" customHeight="1" thickBot="1" x14ac:dyDescent="0.25">
      <c r="B75" s="394" t="s">
        <v>39</v>
      </c>
      <c r="C75" s="395"/>
      <c r="D75" s="134">
        <v>6</v>
      </c>
      <c r="E75" s="75"/>
      <c r="F75" s="75"/>
      <c r="G75" s="77"/>
      <c r="H75" s="47"/>
      <c r="I75" s="76"/>
      <c r="J75" s="76"/>
      <c r="K75" s="75"/>
      <c r="L75" s="75"/>
      <c r="M75" s="75"/>
      <c r="N75" s="75"/>
      <c r="O75" s="75"/>
      <c r="P75" s="100"/>
      <c r="R75" s="75"/>
      <c r="S75" s="75"/>
      <c r="T75" s="75"/>
      <c r="U75" s="75"/>
      <c r="V75" s="75"/>
      <c r="W75" s="75"/>
      <c r="X75" s="75"/>
      <c r="Y75" s="75"/>
      <c r="Z75" s="75"/>
      <c r="AA75" s="75"/>
      <c r="AB75" s="75"/>
      <c r="AC75" s="75"/>
      <c r="AD75" s="75"/>
      <c r="AE75" s="75"/>
      <c r="AF75" s="75"/>
      <c r="AG75" s="75"/>
      <c r="AH75" s="75"/>
      <c r="AI75" s="75"/>
      <c r="AJ75" s="75"/>
      <c r="AK75" s="75"/>
      <c r="AL75" s="75"/>
      <c r="AM75" s="75"/>
      <c r="AN75" s="75"/>
      <c r="AO75" s="75"/>
      <c r="AP75" s="75"/>
      <c r="AQ75" s="75"/>
      <c r="AR75" s="75"/>
      <c r="AS75" s="75"/>
      <c r="AT75" s="75"/>
      <c r="AU75" s="75"/>
      <c r="AV75" s="75"/>
      <c r="AW75" s="75"/>
      <c r="AX75" s="75"/>
      <c r="AY75" s="75"/>
      <c r="AZ75" s="75"/>
      <c r="BA75" s="75"/>
      <c r="BB75" s="75"/>
      <c r="BC75" s="75"/>
      <c r="BD75" s="75"/>
      <c r="BE75" s="75"/>
      <c r="BF75" s="75"/>
      <c r="BG75" s="75"/>
      <c r="BH75" s="75"/>
      <c r="BI75" s="75"/>
      <c r="BJ75" s="75"/>
      <c r="BK75" s="75"/>
      <c r="BL75" s="75"/>
      <c r="BM75" s="75"/>
      <c r="BN75" s="75"/>
      <c r="BO75" s="75"/>
      <c r="BP75" s="75"/>
      <c r="BQ75" s="75"/>
      <c r="BR75" s="75"/>
      <c r="BS75" s="75"/>
      <c r="BT75" s="75"/>
      <c r="BU75" s="75"/>
      <c r="BV75" s="75"/>
      <c r="BW75" s="75"/>
      <c r="BX75" s="75"/>
      <c r="BY75" s="75"/>
      <c r="BZ75" s="75"/>
      <c r="CA75" s="75"/>
      <c r="CB75" s="75"/>
      <c r="CC75" s="75"/>
      <c r="CD75" s="75"/>
      <c r="CE75" s="75"/>
      <c r="CF75" s="75"/>
      <c r="CG75" s="75"/>
      <c r="CH75" s="75"/>
      <c r="CI75" s="75"/>
      <c r="CJ75" s="75"/>
      <c r="CK75" s="75"/>
      <c r="CL75" s="75"/>
      <c r="CM75" s="75"/>
      <c r="CN75" s="75"/>
      <c r="CO75" s="75"/>
      <c r="CP75" s="75"/>
      <c r="CQ75" s="75"/>
      <c r="CR75" s="75"/>
      <c r="CS75" s="75"/>
      <c r="CT75" s="75"/>
      <c r="CU75" s="75"/>
      <c r="CV75" s="75"/>
      <c r="CW75" s="75"/>
      <c r="CX75" s="75"/>
      <c r="CY75" s="75"/>
      <c r="CZ75" s="75"/>
      <c r="DA75" s="75"/>
      <c r="DB75" s="75"/>
      <c r="DC75" s="75"/>
      <c r="DD75" s="75"/>
      <c r="DE75" s="75"/>
      <c r="DF75" s="75"/>
      <c r="DG75" s="75"/>
      <c r="DH75" s="75"/>
      <c r="DI75" s="75"/>
      <c r="DJ75" s="75"/>
      <c r="DK75" s="75"/>
      <c r="DL75" s="75"/>
      <c r="DM75" s="75"/>
      <c r="DN75" s="75"/>
      <c r="DO75" s="75"/>
      <c r="DP75" s="75"/>
      <c r="DQ75" s="75"/>
      <c r="DR75" s="75"/>
      <c r="DS75" s="75"/>
      <c r="DT75" s="75"/>
      <c r="DU75" s="75"/>
      <c r="DV75" s="75"/>
      <c r="DW75" s="75"/>
      <c r="DX75" s="75"/>
      <c r="DY75" s="75"/>
      <c r="DZ75" s="75"/>
      <c r="EA75" s="75"/>
      <c r="EB75" s="75"/>
      <c r="EC75" s="75"/>
      <c r="ED75" s="75"/>
      <c r="EE75" s="75"/>
      <c r="EF75" s="75"/>
      <c r="EG75" s="75"/>
      <c r="EH75" s="75"/>
      <c r="EI75" s="75"/>
      <c r="EJ75" s="75"/>
      <c r="EK75" s="75"/>
      <c r="EL75" s="75"/>
      <c r="EM75" s="75"/>
      <c r="EN75" s="75"/>
      <c r="EO75" s="75"/>
      <c r="EP75" s="75"/>
      <c r="EQ75" s="75"/>
      <c r="ER75" s="75"/>
      <c r="ES75" s="75"/>
      <c r="ET75" s="75"/>
      <c r="EU75" s="75"/>
      <c r="EV75" s="75"/>
      <c r="EW75" s="75"/>
      <c r="EX75" s="75"/>
      <c r="EY75" s="75"/>
      <c r="EZ75" s="75"/>
      <c r="FA75" s="75"/>
      <c r="FB75" s="75"/>
      <c r="FC75" s="75"/>
      <c r="FD75" s="75"/>
      <c r="FE75" s="75"/>
      <c r="FF75" s="75"/>
      <c r="FG75" s="75"/>
      <c r="FH75" s="75"/>
      <c r="FI75" s="75"/>
    </row>
    <row r="76" spans="2:172" s="81" customFormat="1" ht="24" thickBot="1" x14ac:dyDescent="0.25">
      <c r="B76" s="396" t="s">
        <v>40</v>
      </c>
      <c r="C76" s="397"/>
      <c r="D76" s="397"/>
      <c r="E76" s="397"/>
      <c r="F76" s="397"/>
      <c r="G76" s="397"/>
      <c r="H76" s="397"/>
      <c r="I76" s="397"/>
      <c r="J76" s="397"/>
      <c r="K76" s="397"/>
      <c r="L76" s="397"/>
      <c r="M76" s="397"/>
      <c r="N76" s="397"/>
      <c r="O76" s="397"/>
      <c r="P76" s="397"/>
      <c r="Q76" s="398"/>
      <c r="R76" s="75"/>
      <c r="S76" s="75"/>
      <c r="T76" s="75"/>
      <c r="U76" s="75"/>
      <c r="V76" s="75"/>
      <c r="W76" s="75"/>
      <c r="X76" s="75"/>
      <c r="Y76" s="75"/>
      <c r="Z76" s="75"/>
      <c r="AA76" s="75"/>
      <c r="AB76" s="75"/>
      <c r="AC76" s="75"/>
      <c r="AD76" s="75"/>
      <c r="AE76" s="75"/>
      <c r="AF76" s="75"/>
      <c r="AG76" s="75"/>
      <c r="AH76" s="75"/>
      <c r="AI76" s="75"/>
      <c r="AJ76" s="75"/>
      <c r="AK76" s="75"/>
      <c r="AL76" s="75"/>
      <c r="AM76" s="75"/>
      <c r="AN76" s="75"/>
      <c r="AO76" s="75"/>
      <c r="AP76" s="75"/>
      <c r="AQ76" s="75"/>
      <c r="AR76" s="75"/>
      <c r="AS76" s="75"/>
      <c r="AT76" s="75"/>
      <c r="AU76" s="75"/>
      <c r="AV76" s="75"/>
      <c r="AW76" s="75"/>
      <c r="AX76" s="75"/>
      <c r="AY76" s="75"/>
      <c r="AZ76" s="75"/>
      <c r="BA76" s="75"/>
      <c r="BB76" s="75"/>
      <c r="BC76" s="75"/>
      <c r="BD76" s="75"/>
      <c r="BE76" s="75"/>
      <c r="BF76" s="75"/>
      <c r="BG76" s="75"/>
      <c r="BH76" s="75"/>
      <c r="BI76" s="75"/>
      <c r="BJ76" s="75"/>
      <c r="BK76" s="75"/>
      <c r="BL76" s="75"/>
      <c r="BM76" s="75"/>
      <c r="BN76" s="75"/>
      <c r="BO76" s="75"/>
      <c r="BP76" s="75"/>
      <c r="BQ76" s="75"/>
      <c r="BR76" s="75"/>
      <c r="BS76" s="75"/>
      <c r="BT76" s="75"/>
      <c r="BU76" s="75"/>
      <c r="BV76" s="75"/>
      <c r="BW76" s="75"/>
      <c r="BX76" s="75"/>
      <c r="BY76" s="75"/>
      <c r="BZ76" s="75"/>
      <c r="CA76" s="75"/>
      <c r="CB76" s="75"/>
      <c r="CC76" s="75"/>
      <c r="CD76" s="75"/>
      <c r="CE76" s="75"/>
      <c r="CF76" s="75"/>
      <c r="CG76" s="75"/>
      <c r="CH76" s="75"/>
      <c r="CI76" s="75"/>
      <c r="CJ76" s="75"/>
      <c r="CK76" s="75"/>
      <c r="CL76" s="75"/>
      <c r="CM76" s="75"/>
      <c r="CN76" s="75"/>
      <c r="CO76" s="75"/>
      <c r="CP76" s="75"/>
      <c r="CQ76" s="75"/>
      <c r="CR76" s="75"/>
      <c r="CS76" s="75"/>
      <c r="CT76" s="75"/>
      <c r="CU76" s="75"/>
      <c r="CV76" s="75"/>
      <c r="CW76" s="75"/>
      <c r="CX76" s="75"/>
      <c r="CY76" s="75"/>
      <c r="CZ76" s="75"/>
      <c r="DA76" s="75"/>
      <c r="DB76" s="75"/>
      <c r="DC76" s="75"/>
      <c r="DD76" s="75"/>
      <c r="DE76" s="75"/>
      <c r="DF76" s="75"/>
      <c r="DG76" s="75"/>
      <c r="DH76" s="75"/>
      <c r="DI76" s="75"/>
      <c r="DJ76" s="75"/>
      <c r="DK76" s="75"/>
      <c r="DL76" s="75"/>
      <c r="DM76" s="75"/>
      <c r="DN76" s="75"/>
      <c r="DO76" s="75"/>
      <c r="DP76" s="75"/>
      <c r="DQ76" s="75"/>
      <c r="DR76" s="75"/>
      <c r="DS76" s="75"/>
      <c r="DT76" s="75"/>
      <c r="DU76" s="75"/>
      <c r="DV76" s="75"/>
      <c r="DW76" s="75"/>
      <c r="DX76" s="75"/>
      <c r="DY76" s="75"/>
      <c r="DZ76" s="75"/>
      <c r="EA76" s="75"/>
      <c r="EB76" s="75"/>
      <c r="EC76" s="75"/>
      <c r="ED76" s="75"/>
      <c r="EE76" s="75"/>
      <c r="EF76" s="75"/>
      <c r="EG76" s="75"/>
      <c r="EH76" s="75"/>
      <c r="EI76" s="75"/>
      <c r="EJ76" s="75"/>
      <c r="EK76" s="75"/>
      <c r="EL76" s="75"/>
      <c r="EM76" s="75"/>
      <c r="EN76" s="75"/>
      <c r="EO76" s="75"/>
      <c r="EP76" s="75"/>
      <c r="EQ76" s="75"/>
      <c r="ER76" s="75"/>
      <c r="ES76" s="75"/>
      <c r="ET76" s="75"/>
      <c r="EU76" s="75"/>
      <c r="EV76" s="75"/>
      <c r="EW76" s="75"/>
      <c r="EX76" s="75"/>
      <c r="EY76" s="75"/>
      <c r="EZ76" s="75"/>
      <c r="FA76" s="75"/>
      <c r="FB76" s="75"/>
      <c r="FC76" s="75"/>
      <c r="FD76" s="75"/>
      <c r="FE76" s="75"/>
      <c r="FF76" s="75"/>
      <c r="FG76" s="75"/>
      <c r="FH76" s="75"/>
      <c r="FI76" s="75"/>
    </row>
    <row r="77" spans="2:172" s="103" customFormat="1" ht="27.6" customHeight="1" x14ac:dyDescent="0.2">
      <c r="B77" s="133" t="s">
        <v>41</v>
      </c>
      <c r="C77" s="399" t="s">
        <v>146</v>
      </c>
      <c r="D77" s="400"/>
      <c r="E77" s="400"/>
      <c r="F77" s="400"/>
      <c r="G77" s="400"/>
      <c r="H77" s="400"/>
      <c r="I77" s="400"/>
      <c r="J77" s="400"/>
      <c r="K77" s="400"/>
      <c r="L77" s="400"/>
      <c r="M77" s="400"/>
      <c r="N77" s="400"/>
      <c r="O77" s="400"/>
      <c r="P77" s="400"/>
      <c r="Q77" s="401"/>
    </row>
    <row r="78" spans="2:172" s="103" customFormat="1" ht="21" customHeight="1" x14ac:dyDescent="0.2">
      <c r="B78" s="98" t="s">
        <v>43</v>
      </c>
      <c r="C78" s="355" t="s">
        <v>94</v>
      </c>
      <c r="D78" s="356"/>
      <c r="E78" s="356"/>
      <c r="F78" s="356"/>
      <c r="G78" s="356"/>
      <c r="H78" s="356"/>
      <c r="I78" s="356"/>
      <c r="J78" s="356"/>
      <c r="K78" s="356"/>
      <c r="L78" s="356"/>
      <c r="M78" s="356"/>
      <c r="N78" s="356"/>
      <c r="O78" s="356"/>
      <c r="P78" s="356"/>
      <c r="Q78" s="357"/>
    </row>
    <row r="79" spans="2:172" s="103" customFormat="1" ht="21" customHeight="1" x14ac:dyDescent="0.2">
      <c r="B79" s="97" t="s">
        <v>45</v>
      </c>
      <c r="C79" s="355" t="s">
        <v>100</v>
      </c>
      <c r="D79" s="356"/>
      <c r="E79" s="356"/>
      <c r="F79" s="356"/>
      <c r="G79" s="356"/>
      <c r="H79" s="356"/>
      <c r="I79" s="356"/>
      <c r="J79" s="356"/>
      <c r="K79" s="356"/>
      <c r="L79" s="356"/>
      <c r="M79" s="356"/>
      <c r="N79" s="356"/>
      <c r="O79" s="356"/>
      <c r="P79" s="356"/>
      <c r="Q79" s="357"/>
    </row>
    <row r="80" spans="2:172" s="103" customFormat="1" ht="21" customHeight="1" thickBot="1" x14ac:dyDescent="0.25">
      <c r="B80" s="96" t="s">
        <v>47</v>
      </c>
      <c r="C80" s="334" t="s">
        <v>101</v>
      </c>
      <c r="D80" s="335"/>
      <c r="E80" s="335"/>
      <c r="F80" s="335"/>
      <c r="G80" s="335"/>
      <c r="H80" s="335"/>
      <c r="I80" s="335"/>
      <c r="J80" s="335"/>
      <c r="K80" s="335"/>
      <c r="L80" s="335"/>
      <c r="M80" s="335"/>
      <c r="N80" s="335"/>
      <c r="O80" s="335"/>
      <c r="P80" s="335"/>
      <c r="Q80" s="336"/>
    </row>
    <row r="81" spans="2:172" s="103" customFormat="1" x14ac:dyDescent="0.2">
      <c r="B81" s="337" t="s">
        <v>49</v>
      </c>
      <c r="C81" s="339" t="s">
        <v>50</v>
      </c>
      <c r="D81" s="341" t="s">
        <v>51</v>
      </c>
      <c r="E81" s="341"/>
      <c r="F81" s="341" t="s">
        <v>37</v>
      </c>
      <c r="G81" s="343" t="s">
        <v>52</v>
      </c>
      <c r="H81" s="341" t="s">
        <v>53</v>
      </c>
      <c r="I81" s="341"/>
      <c r="J81" s="341"/>
      <c r="K81" s="341"/>
      <c r="L81" s="341"/>
      <c r="M81" s="341" t="s">
        <v>54</v>
      </c>
      <c r="N81" s="341"/>
      <c r="O81" s="341"/>
      <c r="P81" s="341"/>
      <c r="Q81" s="345" t="s">
        <v>55</v>
      </c>
    </row>
    <row r="82" spans="2:172" s="75" customFormat="1" ht="24.75" thickBot="1" x14ac:dyDescent="0.25">
      <c r="B82" s="374"/>
      <c r="C82" s="375"/>
      <c r="D82" s="114" t="s">
        <v>56</v>
      </c>
      <c r="E82" s="117" t="s">
        <v>57</v>
      </c>
      <c r="F82" s="376"/>
      <c r="G82" s="377"/>
      <c r="H82" s="114" t="s">
        <v>58</v>
      </c>
      <c r="I82" s="116" t="s">
        <v>59</v>
      </c>
      <c r="J82" s="115" t="s">
        <v>60</v>
      </c>
      <c r="K82" s="114" t="s">
        <v>61</v>
      </c>
      <c r="L82" s="114" t="s">
        <v>62</v>
      </c>
      <c r="M82" s="114" t="s">
        <v>63</v>
      </c>
      <c r="N82" s="114" t="s">
        <v>64</v>
      </c>
      <c r="O82" s="114" t="s">
        <v>65</v>
      </c>
      <c r="P82" s="114" t="s">
        <v>66</v>
      </c>
      <c r="Q82" s="346"/>
    </row>
    <row r="83" spans="2:172" s="81" customFormat="1" ht="26.45" customHeight="1" x14ac:dyDescent="0.2">
      <c r="B83" s="358" t="s">
        <v>102</v>
      </c>
      <c r="C83" s="359" t="s">
        <v>103</v>
      </c>
      <c r="D83" s="362" t="s">
        <v>104</v>
      </c>
      <c r="E83" s="368">
        <v>100</v>
      </c>
      <c r="F83" s="362" t="s">
        <v>105</v>
      </c>
      <c r="G83" s="55" t="s">
        <v>121</v>
      </c>
      <c r="H83" s="54">
        <v>730205</v>
      </c>
      <c r="I83" s="113">
        <v>2000</v>
      </c>
      <c r="J83" s="113">
        <v>2000</v>
      </c>
      <c r="K83" s="368" t="s">
        <v>36</v>
      </c>
      <c r="L83" s="371">
        <f>SUM(I83:I85)</f>
        <v>66600.11</v>
      </c>
      <c r="M83" s="112"/>
      <c r="N83" s="112">
        <v>1000</v>
      </c>
      <c r="O83" s="112">
        <v>1000</v>
      </c>
      <c r="P83" s="112"/>
      <c r="Q83" s="111"/>
      <c r="R83" s="75"/>
      <c r="S83" s="75"/>
      <c r="T83" s="75"/>
      <c r="U83" s="75"/>
      <c r="V83" s="75"/>
      <c r="W83" s="75"/>
      <c r="X83" s="75"/>
      <c r="Y83" s="75"/>
      <c r="Z83" s="75"/>
      <c r="AA83" s="75"/>
      <c r="AB83" s="75"/>
      <c r="AC83" s="75"/>
      <c r="AD83" s="75"/>
      <c r="AE83" s="75"/>
      <c r="AF83" s="75"/>
      <c r="AG83" s="75"/>
      <c r="AH83" s="75"/>
      <c r="AI83" s="75"/>
      <c r="AJ83" s="75"/>
      <c r="AK83" s="75"/>
      <c r="AL83" s="75"/>
      <c r="AM83" s="75"/>
      <c r="AN83" s="75"/>
      <c r="AO83" s="75"/>
      <c r="AP83" s="75"/>
      <c r="AQ83" s="75"/>
      <c r="AR83" s="75"/>
      <c r="AS83" s="75"/>
      <c r="AT83" s="75"/>
      <c r="AU83" s="75"/>
      <c r="AV83" s="75"/>
      <c r="AW83" s="75"/>
      <c r="AX83" s="75"/>
      <c r="AY83" s="75"/>
      <c r="AZ83" s="75"/>
      <c r="BA83" s="75"/>
      <c r="BB83" s="75"/>
      <c r="BC83" s="75"/>
      <c r="BD83" s="75"/>
      <c r="BE83" s="75"/>
      <c r="BF83" s="75"/>
      <c r="BG83" s="75"/>
      <c r="BH83" s="75"/>
      <c r="BI83" s="75"/>
      <c r="BJ83" s="75"/>
      <c r="BK83" s="75"/>
      <c r="BL83" s="75"/>
      <c r="BM83" s="75"/>
      <c r="BN83" s="75"/>
      <c r="BO83" s="75"/>
      <c r="BP83" s="75"/>
      <c r="BQ83" s="75"/>
      <c r="BR83" s="75"/>
      <c r="BS83" s="75"/>
      <c r="BT83" s="75"/>
      <c r="BU83" s="75"/>
      <c r="BV83" s="75"/>
      <c r="BW83" s="75"/>
      <c r="BX83" s="75"/>
      <c r="BY83" s="75"/>
      <c r="BZ83" s="75"/>
      <c r="CA83" s="75"/>
      <c r="CB83" s="75"/>
      <c r="CC83" s="75"/>
      <c r="CD83" s="75"/>
      <c r="CE83" s="75"/>
      <c r="CF83" s="75"/>
      <c r="CG83" s="75"/>
      <c r="CH83" s="75"/>
      <c r="CI83" s="75"/>
      <c r="CJ83" s="75"/>
      <c r="CK83" s="75"/>
      <c r="CL83" s="75"/>
      <c r="CM83" s="75"/>
      <c r="CN83" s="75"/>
      <c r="CO83" s="75"/>
      <c r="CP83" s="75"/>
      <c r="CQ83" s="75"/>
      <c r="CR83" s="75"/>
      <c r="CS83" s="75"/>
      <c r="CT83" s="75"/>
      <c r="CU83" s="75"/>
      <c r="CV83" s="75"/>
      <c r="CW83" s="75"/>
      <c r="CX83" s="75"/>
      <c r="CY83" s="75"/>
      <c r="CZ83" s="75"/>
      <c r="DA83" s="75"/>
      <c r="DB83" s="75"/>
      <c r="DC83" s="75"/>
      <c r="DD83" s="75"/>
      <c r="DE83" s="75"/>
      <c r="DF83" s="75"/>
      <c r="DG83" s="75"/>
      <c r="DH83" s="75"/>
      <c r="DI83" s="75"/>
      <c r="DJ83" s="75"/>
      <c r="DK83" s="75"/>
      <c r="DL83" s="75"/>
      <c r="DM83" s="75"/>
      <c r="DN83" s="75"/>
      <c r="DO83" s="75"/>
      <c r="DP83" s="75"/>
      <c r="DQ83" s="75"/>
      <c r="DR83" s="75"/>
      <c r="DS83" s="75"/>
      <c r="DT83" s="75"/>
      <c r="DU83" s="75"/>
      <c r="DV83" s="75"/>
      <c r="DW83" s="75"/>
      <c r="DX83" s="75"/>
      <c r="DY83" s="75"/>
      <c r="DZ83" s="75"/>
      <c r="EA83" s="75"/>
      <c r="EB83" s="75"/>
      <c r="EC83" s="75"/>
      <c r="ED83" s="75"/>
      <c r="EE83" s="75"/>
      <c r="EF83" s="75"/>
      <c r="EG83" s="75"/>
      <c r="EH83" s="75"/>
      <c r="EI83" s="75"/>
      <c r="EJ83" s="75"/>
      <c r="EK83" s="75"/>
      <c r="EL83" s="75"/>
      <c r="EM83" s="75"/>
      <c r="EN83" s="75"/>
      <c r="EO83" s="75"/>
      <c r="EP83" s="75"/>
      <c r="EQ83" s="75"/>
      <c r="ER83" s="75"/>
      <c r="ES83" s="75"/>
      <c r="ET83" s="75"/>
      <c r="EU83" s="75"/>
      <c r="EV83" s="75"/>
      <c r="EW83" s="75"/>
      <c r="EX83" s="75"/>
      <c r="EY83" s="75"/>
      <c r="EZ83" s="75"/>
      <c r="FA83" s="75"/>
      <c r="FB83" s="75"/>
      <c r="FC83" s="75"/>
      <c r="FD83" s="75"/>
      <c r="FE83" s="75"/>
      <c r="FF83" s="75"/>
      <c r="FG83" s="75"/>
      <c r="FH83" s="75"/>
      <c r="FI83" s="75"/>
      <c r="FJ83" s="75"/>
      <c r="FK83" s="75"/>
      <c r="FL83" s="75"/>
      <c r="FM83" s="75"/>
      <c r="FN83" s="75"/>
      <c r="FO83" s="75"/>
      <c r="FP83" s="75"/>
    </row>
    <row r="84" spans="2:172" s="81" customFormat="1" ht="45" customHeight="1" x14ac:dyDescent="0.2">
      <c r="B84" s="355"/>
      <c r="C84" s="360"/>
      <c r="D84" s="363"/>
      <c r="E84" s="369"/>
      <c r="F84" s="363"/>
      <c r="G84" s="53" t="s">
        <v>137</v>
      </c>
      <c r="H84" s="50">
        <v>730811</v>
      </c>
      <c r="I84" s="88">
        <v>300</v>
      </c>
      <c r="J84" s="88">
        <v>300</v>
      </c>
      <c r="K84" s="369"/>
      <c r="L84" s="372"/>
      <c r="M84" s="87"/>
      <c r="N84" s="87"/>
      <c r="O84" s="87">
        <v>300</v>
      </c>
      <c r="P84" s="87"/>
      <c r="Q84" s="86"/>
      <c r="R84" s="75"/>
      <c r="S84" s="75"/>
      <c r="T84" s="75"/>
      <c r="U84" s="75"/>
      <c r="V84" s="75"/>
      <c r="W84" s="75"/>
      <c r="X84" s="75"/>
      <c r="Y84" s="75"/>
      <c r="Z84" s="75"/>
      <c r="AA84" s="75"/>
      <c r="AB84" s="75"/>
      <c r="AC84" s="75"/>
      <c r="AD84" s="75"/>
      <c r="AE84" s="75"/>
      <c r="AF84" s="75"/>
      <c r="AG84" s="75"/>
      <c r="AH84" s="75"/>
      <c r="AI84" s="75"/>
      <c r="AJ84" s="75"/>
      <c r="AK84" s="75"/>
      <c r="AL84" s="75"/>
      <c r="AM84" s="75"/>
      <c r="AN84" s="75"/>
      <c r="AO84" s="75"/>
      <c r="AP84" s="75"/>
      <c r="AQ84" s="75"/>
      <c r="AR84" s="75"/>
      <c r="AS84" s="75"/>
      <c r="AT84" s="75"/>
      <c r="AU84" s="75"/>
      <c r="AV84" s="75"/>
      <c r="AW84" s="75"/>
      <c r="AX84" s="75"/>
      <c r="AY84" s="75"/>
      <c r="AZ84" s="75"/>
      <c r="BA84" s="75"/>
      <c r="BB84" s="75"/>
      <c r="BC84" s="75"/>
      <c r="BD84" s="75"/>
      <c r="BE84" s="75"/>
      <c r="BF84" s="75"/>
      <c r="BG84" s="75"/>
      <c r="BH84" s="75"/>
      <c r="BI84" s="75"/>
      <c r="BJ84" s="75"/>
      <c r="BK84" s="75"/>
      <c r="BL84" s="75"/>
      <c r="BM84" s="75"/>
      <c r="BN84" s="75"/>
      <c r="BO84" s="75"/>
      <c r="BP84" s="75"/>
      <c r="BQ84" s="75"/>
      <c r="BR84" s="75"/>
      <c r="BS84" s="75"/>
      <c r="BT84" s="75"/>
      <c r="BU84" s="75"/>
      <c r="BV84" s="75"/>
      <c r="BW84" s="75"/>
      <c r="BX84" s="75"/>
      <c r="BY84" s="75"/>
      <c r="BZ84" s="75"/>
      <c r="CA84" s="75"/>
      <c r="CB84" s="75"/>
      <c r="CC84" s="75"/>
      <c r="CD84" s="75"/>
      <c r="CE84" s="75"/>
      <c r="CF84" s="75"/>
      <c r="CG84" s="75"/>
      <c r="CH84" s="75"/>
      <c r="CI84" s="75"/>
      <c r="CJ84" s="75"/>
      <c r="CK84" s="75"/>
      <c r="CL84" s="75"/>
      <c r="CM84" s="75"/>
      <c r="CN84" s="75"/>
      <c r="CO84" s="75"/>
      <c r="CP84" s="75"/>
      <c r="CQ84" s="75"/>
      <c r="CR84" s="75"/>
      <c r="CS84" s="75"/>
      <c r="CT84" s="75"/>
      <c r="CU84" s="75"/>
      <c r="CV84" s="75"/>
      <c r="CW84" s="75"/>
      <c r="CX84" s="75"/>
      <c r="CY84" s="75"/>
      <c r="CZ84" s="75"/>
      <c r="DA84" s="75"/>
      <c r="DB84" s="75"/>
      <c r="DC84" s="75"/>
      <c r="DD84" s="75"/>
      <c r="DE84" s="75"/>
      <c r="DF84" s="75"/>
      <c r="DG84" s="75"/>
      <c r="DH84" s="75"/>
      <c r="DI84" s="75"/>
      <c r="DJ84" s="75"/>
      <c r="DK84" s="75"/>
      <c r="DL84" s="75"/>
      <c r="DM84" s="75"/>
      <c r="DN84" s="75"/>
      <c r="DO84" s="75"/>
      <c r="DP84" s="75"/>
      <c r="DQ84" s="75"/>
      <c r="DR84" s="75"/>
      <c r="DS84" s="75"/>
      <c r="DT84" s="75"/>
      <c r="DU84" s="75"/>
      <c r="DV84" s="75"/>
      <c r="DW84" s="75"/>
      <c r="DX84" s="75"/>
      <c r="DY84" s="75"/>
      <c r="DZ84" s="75"/>
      <c r="EA84" s="75"/>
      <c r="EB84" s="75"/>
      <c r="EC84" s="75"/>
      <c r="ED84" s="75"/>
      <c r="EE84" s="75"/>
      <c r="EF84" s="75"/>
      <c r="EG84" s="75"/>
      <c r="EH84" s="75"/>
      <c r="EI84" s="75"/>
      <c r="EJ84" s="75"/>
      <c r="EK84" s="75"/>
      <c r="EL84" s="75"/>
      <c r="EM84" s="75"/>
      <c r="EN84" s="75"/>
      <c r="EO84" s="75"/>
      <c r="EP84" s="75"/>
      <c r="EQ84" s="75"/>
      <c r="ER84" s="75"/>
      <c r="ES84" s="75"/>
      <c r="ET84" s="75"/>
      <c r="EU84" s="75"/>
      <c r="EV84" s="75"/>
      <c r="EW84" s="75"/>
      <c r="EX84" s="75"/>
      <c r="EY84" s="75"/>
      <c r="EZ84" s="75"/>
      <c r="FA84" s="75"/>
      <c r="FB84" s="75"/>
      <c r="FC84" s="75"/>
      <c r="FD84" s="75"/>
      <c r="FE84" s="75"/>
      <c r="FF84" s="75"/>
      <c r="FG84" s="75"/>
      <c r="FH84" s="75"/>
      <c r="FI84" s="75"/>
      <c r="FJ84" s="75"/>
      <c r="FK84" s="75"/>
      <c r="FL84" s="75"/>
      <c r="FM84" s="75"/>
      <c r="FN84" s="75"/>
      <c r="FO84" s="75"/>
      <c r="FP84" s="75"/>
    </row>
    <row r="85" spans="2:172" s="81" customFormat="1" ht="24" customHeight="1" thickBot="1" x14ac:dyDescent="0.25">
      <c r="B85" s="355"/>
      <c r="C85" s="360"/>
      <c r="D85" s="363"/>
      <c r="E85" s="369"/>
      <c r="F85" s="363"/>
      <c r="G85" s="53" t="s">
        <v>147</v>
      </c>
      <c r="H85" s="50">
        <v>750105</v>
      </c>
      <c r="I85" s="88">
        <v>64300.11</v>
      </c>
      <c r="J85" s="88">
        <v>10000</v>
      </c>
      <c r="K85" s="369"/>
      <c r="L85" s="372"/>
      <c r="M85" s="87">
        <v>20000</v>
      </c>
      <c r="N85" s="87">
        <v>20000</v>
      </c>
      <c r="O85" s="87">
        <v>15000</v>
      </c>
      <c r="P85" s="87">
        <v>9300.11</v>
      </c>
      <c r="Q85" s="86"/>
      <c r="R85" s="75"/>
      <c r="S85" s="75"/>
      <c r="T85" s="75"/>
      <c r="U85" s="75"/>
      <c r="V85" s="75"/>
      <c r="W85" s="75"/>
      <c r="X85" s="75"/>
      <c r="Y85" s="75"/>
      <c r="Z85" s="75"/>
      <c r="AA85" s="75"/>
      <c r="AB85" s="75"/>
      <c r="AC85" s="75"/>
      <c r="AD85" s="75"/>
      <c r="AE85" s="75"/>
      <c r="AF85" s="75"/>
      <c r="AG85" s="75"/>
      <c r="AH85" s="75"/>
      <c r="AI85" s="75"/>
      <c r="AJ85" s="75"/>
      <c r="AK85" s="75"/>
      <c r="AL85" s="75"/>
      <c r="AM85" s="75"/>
      <c r="AN85" s="75"/>
      <c r="AO85" s="75"/>
      <c r="AP85" s="75"/>
      <c r="AQ85" s="75"/>
      <c r="AR85" s="75"/>
      <c r="AS85" s="75"/>
      <c r="AT85" s="75"/>
      <c r="AU85" s="75"/>
      <c r="AV85" s="75"/>
      <c r="AW85" s="75"/>
      <c r="AX85" s="75"/>
      <c r="AY85" s="75"/>
      <c r="AZ85" s="75"/>
      <c r="BA85" s="75"/>
      <c r="BB85" s="75"/>
      <c r="BC85" s="75"/>
      <c r="BD85" s="75"/>
      <c r="BE85" s="75"/>
      <c r="BF85" s="75"/>
      <c r="BG85" s="75"/>
      <c r="BH85" s="75"/>
      <c r="BI85" s="75"/>
      <c r="BJ85" s="75"/>
      <c r="BK85" s="75"/>
      <c r="BL85" s="75"/>
      <c r="BM85" s="75"/>
      <c r="BN85" s="75"/>
      <c r="BO85" s="75"/>
      <c r="BP85" s="75"/>
      <c r="BQ85" s="75"/>
      <c r="BR85" s="75"/>
      <c r="BS85" s="75"/>
      <c r="BT85" s="75"/>
      <c r="BU85" s="75"/>
      <c r="BV85" s="75"/>
      <c r="BW85" s="75"/>
      <c r="BX85" s="75"/>
      <c r="BY85" s="75"/>
      <c r="BZ85" s="75"/>
      <c r="CA85" s="75"/>
      <c r="CB85" s="75"/>
      <c r="CC85" s="75"/>
      <c r="CD85" s="75"/>
      <c r="CE85" s="75"/>
      <c r="CF85" s="75"/>
      <c r="CG85" s="75"/>
      <c r="CH85" s="75"/>
      <c r="CI85" s="75"/>
      <c r="CJ85" s="75"/>
      <c r="CK85" s="75"/>
      <c r="CL85" s="75"/>
      <c r="CM85" s="75"/>
      <c r="CN85" s="75"/>
      <c r="CO85" s="75"/>
      <c r="CP85" s="75"/>
      <c r="CQ85" s="75"/>
      <c r="CR85" s="75"/>
      <c r="CS85" s="75"/>
      <c r="CT85" s="75"/>
      <c r="CU85" s="75"/>
      <c r="CV85" s="75"/>
      <c r="CW85" s="75"/>
      <c r="CX85" s="75"/>
      <c r="CY85" s="75"/>
      <c r="CZ85" s="75"/>
      <c r="DA85" s="75"/>
      <c r="DB85" s="75"/>
      <c r="DC85" s="75"/>
      <c r="DD85" s="75"/>
      <c r="DE85" s="75"/>
      <c r="DF85" s="75"/>
      <c r="DG85" s="75"/>
      <c r="DH85" s="75"/>
      <c r="DI85" s="75"/>
      <c r="DJ85" s="75"/>
      <c r="DK85" s="75"/>
      <c r="DL85" s="75"/>
      <c r="DM85" s="75"/>
      <c r="DN85" s="75"/>
      <c r="DO85" s="75"/>
      <c r="DP85" s="75"/>
      <c r="DQ85" s="75"/>
      <c r="DR85" s="75"/>
      <c r="DS85" s="75"/>
      <c r="DT85" s="75"/>
      <c r="DU85" s="75"/>
      <c r="DV85" s="75"/>
      <c r="DW85" s="75"/>
      <c r="DX85" s="75"/>
      <c r="DY85" s="75"/>
      <c r="DZ85" s="75"/>
      <c r="EA85" s="75"/>
      <c r="EB85" s="75"/>
      <c r="EC85" s="75"/>
      <c r="ED85" s="75"/>
      <c r="EE85" s="75"/>
      <c r="EF85" s="75"/>
      <c r="EG85" s="75"/>
      <c r="EH85" s="75"/>
      <c r="EI85" s="75"/>
      <c r="EJ85" s="75"/>
      <c r="EK85" s="75"/>
      <c r="EL85" s="75"/>
      <c r="EM85" s="75"/>
      <c r="EN85" s="75"/>
      <c r="EO85" s="75"/>
      <c r="EP85" s="75"/>
      <c r="EQ85" s="75"/>
      <c r="ER85" s="75"/>
      <c r="ES85" s="75"/>
      <c r="ET85" s="75"/>
      <c r="EU85" s="75"/>
      <c r="EV85" s="75"/>
      <c r="EW85" s="75"/>
      <c r="EX85" s="75"/>
      <c r="EY85" s="75"/>
      <c r="EZ85" s="75"/>
      <c r="FA85" s="75"/>
      <c r="FB85" s="75"/>
      <c r="FC85" s="75"/>
      <c r="FD85" s="75"/>
      <c r="FE85" s="75"/>
      <c r="FF85" s="75"/>
      <c r="FG85" s="75"/>
      <c r="FH85" s="75"/>
      <c r="FI85" s="75"/>
    </row>
    <row r="86" spans="2:172" s="81" customFormat="1" ht="22.15" customHeight="1" thickBot="1" x14ac:dyDescent="0.25">
      <c r="B86" s="322" t="s">
        <v>72</v>
      </c>
      <c r="C86" s="323"/>
      <c r="D86" s="323"/>
      <c r="E86" s="323"/>
      <c r="F86" s="323"/>
      <c r="G86" s="323"/>
      <c r="H86" s="323"/>
      <c r="I86" s="83">
        <f>SUM(I83:I85)</f>
        <v>66600.11</v>
      </c>
      <c r="J86" s="83">
        <f>SUM(J83:J85)</f>
        <v>12300</v>
      </c>
      <c r="K86" s="84" t="s">
        <v>72</v>
      </c>
      <c r="L86" s="83">
        <f>SUM(L83)</f>
        <v>66600.11</v>
      </c>
      <c r="M86" s="83">
        <f>SUM(M83:M85)</f>
        <v>20000</v>
      </c>
      <c r="N86" s="83">
        <f>SUM(N83:N85)</f>
        <v>21000</v>
      </c>
      <c r="O86" s="83">
        <f>SUM(O83:O85)</f>
        <v>16300</v>
      </c>
      <c r="P86" s="83">
        <f>SUM(P83:P85)</f>
        <v>9300.11</v>
      </c>
      <c r="Q86" s="82"/>
      <c r="R86" s="75"/>
      <c r="S86" s="75"/>
      <c r="T86" s="75"/>
      <c r="U86" s="75"/>
      <c r="V86" s="75"/>
      <c r="W86" s="75"/>
      <c r="X86" s="75"/>
      <c r="Y86" s="75"/>
      <c r="Z86" s="75"/>
      <c r="AA86" s="75"/>
      <c r="AB86" s="75"/>
      <c r="AC86" s="75"/>
      <c r="AD86" s="75"/>
      <c r="AE86" s="75"/>
      <c r="AF86" s="75"/>
      <c r="AG86" s="75"/>
      <c r="AH86" s="75"/>
      <c r="AI86" s="75"/>
      <c r="AJ86" s="75"/>
      <c r="AK86" s="75"/>
      <c r="AL86" s="75"/>
      <c r="AM86" s="75"/>
      <c r="AN86" s="75"/>
      <c r="AO86" s="75"/>
      <c r="AP86" s="75"/>
      <c r="AQ86" s="75"/>
      <c r="AR86" s="75"/>
      <c r="AS86" s="75"/>
      <c r="AT86" s="75"/>
      <c r="AU86" s="75"/>
      <c r="AV86" s="75"/>
      <c r="AW86" s="75"/>
      <c r="AX86" s="75"/>
      <c r="AY86" s="75"/>
      <c r="AZ86" s="75"/>
      <c r="BA86" s="75"/>
      <c r="BB86" s="75"/>
      <c r="BC86" s="75"/>
      <c r="BD86" s="75"/>
      <c r="BE86" s="75"/>
      <c r="BF86" s="75"/>
      <c r="BG86" s="75"/>
      <c r="BH86" s="75"/>
      <c r="BI86" s="75"/>
      <c r="BJ86" s="75"/>
      <c r="BK86" s="75"/>
      <c r="BL86" s="75"/>
      <c r="BM86" s="75"/>
      <c r="BN86" s="75"/>
      <c r="BO86" s="75"/>
      <c r="BP86" s="75"/>
      <c r="BQ86" s="75"/>
      <c r="BR86" s="75"/>
      <c r="BS86" s="75"/>
      <c r="BT86" s="75"/>
      <c r="BU86" s="75"/>
      <c r="BV86" s="75"/>
      <c r="BW86" s="75"/>
      <c r="BX86" s="75"/>
      <c r="BY86" s="75"/>
      <c r="BZ86" s="75"/>
      <c r="CA86" s="75"/>
      <c r="CB86" s="75"/>
      <c r="CC86" s="75"/>
      <c r="CD86" s="75"/>
      <c r="CE86" s="75"/>
      <c r="CF86" s="75"/>
      <c r="CG86" s="75"/>
      <c r="CH86" s="75"/>
      <c r="CI86" s="75"/>
      <c r="CJ86" s="75"/>
      <c r="CK86" s="75"/>
      <c r="CL86" s="75"/>
      <c r="CM86" s="75"/>
      <c r="CN86" s="75"/>
      <c r="CO86" s="75"/>
      <c r="CP86" s="75"/>
      <c r="CQ86" s="75"/>
      <c r="CR86" s="75"/>
      <c r="CS86" s="75"/>
      <c r="CT86" s="75"/>
      <c r="CU86" s="75"/>
      <c r="CV86" s="75"/>
      <c r="CW86" s="75"/>
      <c r="CX86" s="75"/>
      <c r="CY86" s="75"/>
      <c r="CZ86" s="75"/>
      <c r="DA86" s="75"/>
      <c r="DB86" s="75"/>
      <c r="DC86" s="75"/>
      <c r="DD86" s="75"/>
      <c r="DE86" s="75"/>
      <c r="DF86" s="75"/>
      <c r="DG86" s="75"/>
      <c r="DH86" s="75"/>
      <c r="DI86" s="75"/>
      <c r="DJ86" s="75"/>
      <c r="DK86" s="75"/>
      <c r="DL86" s="75"/>
      <c r="DM86" s="75"/>
      <c r="DN86" s="75"/>
      <c r="DO86" s="75"/>
      <c r="DP86" s="75"/>
      <c r="DQ86" s="75"/>
      <c r="DR86" s="75"/>
      <c r="DS86" s="75"/>
      <c r="DT86" s="75"/>
      <c r="DU86" s="75"/>
      <c r="DV86" s="75"/>
      <c r="DW86" s="75"/>
      <c r="DX86" s="75"/>
      <c r="DY86" s="75"/>
      <c r="DZ86" s="75"/>
      <c r="EA86" s="75"/>
      <c r="EB86" s="75"/>
      <c r="EC86" s="75"/>
      <c r="ED86" s="75"/>
      <c r="EE86" s="75"/>
      <c r="EF86" s="75"/>
      <c r="EG86" s="75"/>
      <c r="EH86" s="75"/>
      <c r="EI86" s="75"/>
      <c r="EJ86" s="75"/>
      <c r="EK86" s="75"/>
      <c r="EL86" s="75"/>
      <c r="EM86" s="75"/>
      <c r="EN86" s="75"/>
      <c r="EO86" s="75"/>
      <c r="EP86" s="75"/>
      <c r="EQ86" s="75"/>
      <c r="ER86" s="75"/>
      <c r="ES86" s="75"/>
      <c r="ET86" s="75"/>
      <c r="EU86" s="75"/>
      <c r="EV86" s="75"/>
      <c r="EW86" s="75"/>
      <c r="EX86" s="75"/>
      <c r="EY86" s="75"/>
      <c r="EZ86" s="75"/>
      <c r="FA86" s="75"/>
      <c r="FB86" s="75"/>
      <c r="FC86" s="75"/>
      <c r="FD86" s="75"/>
      <c r="FE86" s="75"/>
      <c r="FF86" s="75"/>
      <c r="FG86" s="75"/>
      <c r="FH86" s="75"/>
      <c r="FI86" s="75"/>
    </row>
    <row r="87" spans="2:172" s="81" customFormat="1" ht="12" customHeight="1" thickBot="1" x14ac:dyDescent="0.25">
      <c r="B87" s="104"/>
      <c r="C87" s="85"/>
      <c r="D87" s="85"/>
      <c r="E87" s="85"/>
      <c r="F87" s="85"/>
      <c r="G87" s="85"/>
      <c r="H87" s="85"/>
      <c r="I87" s="120"/>
      <c r="J87" s="120"/>
      <c r="K87" s="85"/>
      <c r="L87" s="119"/>
      <c r="M87" s="119"/>
      <c r="N87" s="119"/>
      <c r="O87" s="119"/>
      <c r="P87" s="85"/>
      <c r="Q87" s="85"/>
      <c r="R87" s="75"/>
      <c r="S87" s="75"/>
      <c r="T87" s="75"/>
      <c r="U87" s="75"/>
      <c r="V87" s="75"/>
      <c r="W87" s="75"/>
      <c r="X87" s="75"/>
      <c r="Y87" s="75"/>
      <c r="Z87" s="75"/>
      <c r="AA87" s="75"/>
      <c r="AB87" s="75"/>
      <c r="AC87" s="75"/>
      <c r="AD87" s="75"/>
      <c r="AE87" s="75"/>
      <c r="AF87" s="75"/>
      <c r="AG87" s="75"/>
      <c r="AH87" s="75"/>
      <c r="AI87" s="75"/>
      <c r="AJ87" s="75"/>
      <c r="AK87" s="75"/>
      <c r="AL87" s="75"/>
      <c r="AM87" s="75"/>
      <c r="AN87" s="75"/>
      <c r="AO87" s="75"/>
      <c r="AP87" s="75"/>
      <c r="AQ87" s="75"/>
      <c r="AR87" s="75"/>
      <c r="AS87" s="75"/>
      <c r="AT87" s="75"/>
      <c r="AU87" s="75"/>
      <c r="AV87" s="75"/>
      <c r="AW87" s="75"/>
      <c r="AX87" s="75"/>
      <c r="AY87" s="75"/>
      <c r="AZ87" s="75"/>
      <c r="BA87" s="75"/>
      <c r="BB87" s="75"/>
      <c r="BC87" s="75"/>
      <c r="BD87" s="75"/>
      <c r="BE87" s="75"/>
      <c r="BF87" s="75"/>
      <c r="BG87" s="75"/>
      <c r="BH87" s="75"/>
      <c r="BI87" s="75"/>
      <c r="BJ87" s="75"/>
      <c r="BK87" s="75"/>
      <c r="BL87" s="75"/>
      <c r="BM87" s="75"/>
      <c r="BN87" s="75"/>
      <c r="BO87" s="75"/>
      <c r="BP87" s="75"/>
      <c r="BQ87" s="75"/>
      <c r="BR87" s="75"/>
      <c r="BS87" s="75"/>
      <c r="BT87" s="75"/>
      <c r="BU87" s="75"/>
      <c r="BV87" s="75"/>
      <c r="BW87" s="75"/>
      <c r="BX87" s="75"/>
      <c r="BY87" s="75"/>
      <c r="BZ87" s="75"/>
      <c r="CA87" s="75"/>
      <c r="CB87" s="75"/>
      <c r="CC87" s="75"/>
      <c r="CD87" s="75"/>
      <c r="CE87" s="75"/>
      <c r="CF87" s="75"/>
      <c r="CG87" s="75"/>
      <c r="CH87" s="75"/>
      <c r="CI87" s="75"/>
      <c r="CJ87" s="75"/>
      <c r="CK87" s="75"/>
      <c r="CL87" s="75"/>
      <c r="CM87" s="75"/>
      <c r="CN87" s="75"/>
      <c r="CO87" s="75"/>
      <c r="CP87" s="75"/>
      <c r="CQ87" s="75"/>
      <c r="CR87" s="75"/>
      <c r="CS87" s="75"/>
      <c r="CT87" s="75"/>
      <c r="CU87" s="75"/>
      <c r="CV87" s="75"/>
      <c r="CW87" s="75"/>
      <c r="CX87" s="75"/>
      <c r="CY87" s="75"/>
      <c r="CZ87" s="75"/>
      <c r="DA87" s="75"/>
      <c r="DB87" s="75"/>
      <c r="DC87" s="75"/>
      <c r="DD87" s="75"/>
      <c r="DE87" s="75"/>
      <c r="DF87" s="75"/>
      <c r="DG87" s="75"/>
      <c r="DH87" s="75"/>
      <c r="DI87" s="75"/>
      <c r="DJ87" s="75"/>
      <c r="DK87" s="75"/>
      <c r="DL87" s="75"/>
      <c r="DM87" s="75"/>
      <c r="DN87" s="75"/>
      <c r="DO87" s="75"/>
      <c r="DP87" s="75"/>
      <c r="DQ87" s="75"/>
      <c r="DR87" s="75"/>
      <c r="DS87" s="75"/>
      <c r="DT87" s="75"/>
      <c r="DU87" s="75"/>
      <c r="DV87" s="75"/>
      <c r="DW87" s="75"/>
      <c r="DX87" s="75"/>
      <c r="DY87" s="75"/>
      <c r="DZ87" s="75"/>
      <c r="EA87" s="75"/>
      <c r="EB87" s="75"/>
      <c r="EC87" s="75"/>
      <c r="ED87" s="75"/>
      <c r="EE87" s="75"/>
      <c r="EF87" s="75"/>
      <c r="EG87" s="75"/>
      <c r="EH87" s="75"/>
      <c r="EI87" s="75"/>
      <c r="EJ87" s="75"/>
      <c r="EK87" s="75"/>
      <c r="EL87" s="75"/>
      <c r="EM87" s="75"/>
      <c r="EN87" s="75"/>
      <c r="EO87" s="75"/>
      <c r="EP87" s="75"/>
      <c r="EQ87" s="75"/>
      <c r="ER87" s="75"/>
      <c r="ES87" s="75"/>
      <c r="ET87" s="75"/>
      <c r="EU87" s="75"/>
      <c r="EV87" s="75"/>
      <c r="EW87" s="75"/>
      <c r="EX87" s="75"/>
      <c r="EY87" s="75"/>
      <c r="EZ87" s="75"/>
      <c r="FA87" s="75"/>
      <c r="FB87" s="75"/>
      <c r="FC87" s="75"/>
      <c r="FD87" s="75"/>
      <c r="FE87" s="75"/>
      <c r="FF87" s="75"/>
      <c r="FG87" s="75"/>
      <c r="FH87" s="75"/>
      <c r="FI87" s="75"/>
    </row>
    <row r="88" spans="2:172" s="103" customFormat="1" ht="24.6" customHeight="1" thickBot="1" x14ac:dyDescent="0.25">
      <c r="B88" s="386" t="s">
        <v>39</v>
      </c>
      <c r="C88" s="387"/>
      <c r="D88" s="132">
        <v>7</v>
      </c>
      <c r="E88" s="75"/>
      <c r="F88" s="75"/>
      <c r="G88" s="75"/>
      <c r="H88" s="47"/>
      <c r="I88" s="76"/>
      <c r="J88" s="76"/>
      <c r="K88" s="75"/>
      <c r="L88" s="75"/>
      <c r="M88" s="75"/>
      <c r="N88" s="75"/>
      <c r="O88" s="75"/>
      <c r="P88" s="81"/>
      <c r="Q88" s="48"/>
    </row>
    <row r="89" spans="2:172" s="103" customFormat="1" ht="22.9" customHeight="1" thickBot="1" x14ac:dyDescent="0.25">
      <c r="B89" s="388" t="s">
        <v>40</v>
      </c>
      <c r="C89" s="389"/>
      <c r="D89" s="389"/>
      <c r="E89" s="389"/>
      <c r="F89" s="389"/>
      <c r="G89" s="389"/>
      <c r="H89" s="389"/>
      <c r="I89" s="389"/>
      <c r="J89" s="389"/>
      <c r="K89" s="389"/>
      <c r="L89" s="389"/>
      <c r="M89" s="389"/>
      <c r="N89" s="389"/>
      <c r="O89" s="389"/>
      <c r="P89" s="389"/>
      <c r="Q89" s="390"/>
    </row>
    <row r="90" spans="2:172" s="75" customFormat="1" ht="23.45" customHeight="1" x14ac:dyDescent="0.2">
      <c r="B90" s="131" t="s">
        <v>41</v>
      </c>
      <c r="C90" s="391" t="s">
        <v>106</v>
      </c>
      <c r="D90" s="392"/>
      <c r="E90" s="392"/>
      <c r="F90" s="392"/>
      <c r="G90" s="392"/>
      <c r="H90" s="392"/>
      <c r="I90" s="392"/>
      <c r="J90" s="392"/>
      <c r="K90" s="392"/>
      <c r="L90" s="392"/>
      <c r="M90" s="392"/>
      <c r="N90" s="392"/>
      <c r="O90" s="392"/>
      <c r="P90" s="392"/>
      <c r="Q90" s="393"/>
    </row>
    <row r="91" spans="2:172" s="81" customFormat="1" ht="28.15" customHeight="1" x14ac:dyDescent="0.2">
      <c r="B91" s="98" t="s">
        <v>43</v>
      </c>
      <c r="C91" s="355" t="s">
        <v>107</v>
      </c>
      <c r="D91" s="356"/>
      <c r="E91" s="356"/>
      <c r="F91" s="356"/>
      <c r="G91" s="356"/>
      <c r="H91" s="356"/>
      <c r="I91" s="356"/>
      <c r="J91" s="356"/>
      <c r="K91" s="356"/>
      <c r="L91" s="356"/>
      <c r="M91" s="356"/>
      <c r="N91" s="356"/>
      <c r="O91" s="356"/>
      <c r="P91" s="356"/>
      <c r="Q91" s="357"/>
      <c r="R91" s="75"/>
      <c r="S91" s="75"/>
      <c r="T91" s="75"/>
      <c r="U91" s="75"/>
      <c r="V91" s="75"/>
      <c r="W91" s="75"/>
      <c r="X91" s="75"/>
      <c r="Y91" s="75"/>
      <c r="Z91" s="75"/>
      <c r="AA91" s="75"/>
      <c r="AB91" s="75"/>
      <c r="AC91" s="75"/>
      <c r="AD91" s="75"/>
      <c r="AE91" s="75"/>
      <c r="AF91" s="75"/>
      <c r="AG91" s="75"/>
      <c r="AH91" s="75"/>
      <c r="AI91" s="75"/>
      <c r="AJ91" s="75"/>
      <c r="AK91" s="75"/>
      <c r="AL91" s="75"/>
      <c r="AM91" s="75"/>
      <c r="AN91" s="75"/>
      <c r="AO91" s="75"/>
      <c r="AP91" s="75"/>
      <c r="AQ91" s="75"/>
      <c r="AR91" s="75"/>
      <c r="AS91" s="75"/>
      <c r="AT91" s="75"/>
      <c r="AU91" s="75"/>
      <c r="AV91" s="75"/>
      <c r="AW91" s="75"/>
      <c r="AX91" s="75"/>
      <c r="AY91" s="75"/>
      <c r="AZ91" s="75"/>
      <c r="BA91" s="75"/>
      <c r="BB91" s="75"/>
      <c r="BC91" s="75"/>
      <c r="BD91" s="75"/>
      <c r="BE91" s="75"/>
      <c r="BF91" s="75"/>
      <c r="BG91" s="75"/>
      <c r="BH91" s="75"/>
      <c r="BI91" s="75"/>
      <c r="BJ91" s="75"/>
      <c r="BK91" s="75"/>
      <c r="BL91" s="75"/>
      <c r="BM91" s="75"/>
      <c r="BN91" s="75"/>
      <c r="BO91" s="75"/>
      <c r="BP91" s="75"/>
      <c r="BQ91" s="75"/>
      <c r="BR91" s="75"/>
      <c r="BS91" s="75"/>
      <c r="BT91" s="75"/>
      <c r="BU91" s="75"/>
      <c r="BV91" s="75"/>
      <c r="BW91" s="75"/>
      <c r="BX91" s="75"/>
      <c r="BY91" s="75"/>
      <c r="BZ91" s="75"/>
      <c r="CA91" s="75"/>
      <c r="CB91" s="75"/>
      <c r="CC91" s="75"/>
      <c r="CD91" s="75"/>
      <c r="CE91" s="75"/>
      <c r="CF91" s="75"/>
      <c r="CG91" s="75"/>
      <c r="CH91" s="75"/>
      <c r="CI91" s="75"/>
      <c r="CJ91" s="75"/>
      <c r="CK91" s="75"/>
      <c r="CL91" s="75"/>
      <c r="CM91" s="75"/>
      <c r="CN91" s="75"/>
      <c r="CO91" s="75"/>
      <c r="CP91" s="75"/>
      <c r="CQ91" s="75"/>
      <c r="CR91" s="75"/>
      <c r="CS91" s="75"/>
      <c r="CT91" s="75"/>
      <c r="CU91" s="75"/>
      <c r="CV91" s="75"/>
      <c r="CW91" s="75"/>
      <c r="CX91" s="75"/>
      <c r="CY91" s="75"/>
      <c r="CZ91" s="75"/>
      <c r="DA91" s="75"/>
      <c r="DB91" s="75"/>
      <c r="DC91" s="75"/>
      <c r="DD91" s="75"/>
      <c r="DE91" s="75"/>
      <c r="DF91" s="75"/>
      <c r="DG91" s="75"/>
      <c r="DH91" s="75"/>
      <c r="DI91" s="75"/>
      <c r="DJ91" s="75"/>
      <c r="DK91" s="75"/>
      <c r="DL91" s="75"/>
      <c r="DM91" s="75"/>
      <c r="DN91" s="75"/>
      <c r="DO91" s="75"/>
      <c r="DP91" s="75"/>
      <c r="DQ91" s="75"/>
      <c r="DR91" s="75"/>
      <c r="DS91" s="75"/>
      <c r="DT91" s="75"/>
      <c r="DU91" s="75"/>
      <c r="DV91" s="75"/>
      <c r="DW91" s="75"/>
      <c r="DX91" s="75"/>
      <c r="DY91" s="75"/>
      <c r="DZ91" s="75"/>
      <c r="EA91" s="75"/>
      <c r="EB91" s="75"/>
      <c r="EC91" s="75"/>
      <c r="ED91" s="75"/>
      <c r="EE91" s="75"/>
      <c r="EF91" s="75"/>
      <c r="EG91" s="75"/>
      <c r="EH91" s="75"/>
      <c r="EI91" s="75"/>
      <c r="EJ91" s="75"/>
      <c r="EK91" s="75"/>
      <c r="EL91" s="75"/>
      <c r="EM91" s="75"/>
      <c r="EN91" s="75"/>
      <c r="EO91" s="75"/>
      <c r="EP91" s="75"/>
      <c r="EQ91" s="75"/>
      <c r="ER91" s="75"/>
      <c r="ES91" s="75"/>
      <c r="ET91" s="75"/>
      <c r="EU91" s="75"/>
      <c r="EV91" s="75"/>
      <c r="EW91" s="75"/>
      <c r="EX91" s="75"/>
      <c r="EY91" s="75"/>
      <c r="EZ91" s="75"/>
      <c r="FA91" s="75"/>
      <c r="FB91" s="75"/>
      <c r="FC91" s="75"/>
      <c r="FD91" s="75"/>
      <c r="FE91" s="75"/>
      <c r="FF91" s="75"/>
      <c r="FG91" s="75"/>
      <c r="FH91" s="75"/>
      <c r="FI91" s="75"/>
      <c r="FJ91" s="75"/>
      <c r="FK91" s="75"/>
      <c r="FL91" s="75"/>
      <c r="FM91" s="75"/>
      <c r="FN91" s="75"/>
      <c r="FO91" s="75"/>
      <c r="FP91" s="75"/>
    </row>
    <row r="92" spans="2:172" s="81" customFormat="1" ht="25.15" customHeight="1" x14ac:dyDescent="0.2">
      <c r="B92" s="97" t="s">
        <v>45</v>
      </c>
      <c r="C92" s="355" t="s">
        <v>34</v>
      </c>
      <c r="D92" s="356"/>
      <c r="E92" s="356"/>
      <c r="F92" s="356"/>
      <c r="G92" s="356"/>
      <c r="H92" s="356"/>
      <c r="I92" s="356"/>
      <c r="J92" s="356"/>
      <c r="K92" s="356"/>
      <c r="L92" s="356"/>
      <c r="M92" s="356"/>
      <c r="N92" s="356"/>
      <c r="O92" s="356"/>
      <c r="P92" s="356"/>
      <c r="Q92" s="357"/>
      <c r="R92" s="75"/>
      <c r="S92" s="75"/>
      <c r="T92" s="75"/>
      <c r="U92" s="75"/>
      <c r="V92" s="75"/>
      <c r="W92" s="75"/>
      <c r="X92" s="75"/>
      <c r="Y92" s="75"/>
      <c r="Z92" s="75"/>
      <c r="AA92" s="75"/>
      <c r="AB92" s="75"/>
      <c r="AC92" s="75"/>
      <c r="AD92" s="75"/>
      <c r="AE92" s="75"/>
      <c r="AF92" s="75"/>
      <c r="AG92" s="75"/>
      <c r="AH92" s="75"/>
      <c r="AI92" s="75"/>
      <c r="AJ92" s="75"/>
      <c r="AK92" s="75"/>
      <c r="AL92" s="75"/>
      <c r="AM92" s="75"/>
      <c r="AN92" s="75"/>
      <c r="AO92" s="75"/>
      <c r="AP92" s="75"/>
      <c r="AQ92" s="75"/>
      <c r="AR92" s="75"/>
      <c r="AS92" s="75"/>
      <c r="AT92" s="75"/>
      <c r="AU92" s="75"/>
      <c r="AV92" s="75"/>
      <c r="AW92" s="75"/>
      <c r="AX92" s="75"/>
      <c r="AY92" s="75"/>
      <c r="AZ92" s="75"/>
      <c r="BA92" s="75"/>
      <c r="BB92" s="75"/>
      <c r="BC92" s="75"/>
      <c r="BD92" s="75"/>
      <c r="BE92" s="75"/>
      <c r="BF92" s="75"/>
      <c r="BG92" s="75"/>
      <c r="BH92" s="75"/>
      <c r="BI92" s="75"/>
      <c r="BJ92" s="75"/>
      <c r="BK92" s="75"/>
      <c r="BL92" s="75"/>
      <c r="BM92" s="75"/>
      <c r="BN92" s="75"/>
      <c r="BO92" s="75"/>
      <c r="BP92" s="75"/>
      <c r="BQ92" s="75"/>
      <c r="BR92" s="75"/>
      <c r="BS92" s="75"/>
      <c r="BT92" s="75"/>
      <c r="BU92" s="75"/>
      <c r="BV92" s="75"/>
      <c r="BW92" s="75"/>
      <c r="BX92" s="75"/>
      <c r="BY92" s="75"/>
      <c r="BZ92" s="75"/>
      <c r="CA92" s="75"/>
      <c r="CB92" s="75"/>
      <c r="CC92" s="75"/>
      <c r="CD92" s="75"/>
      <c r="CE92" s="75"/>
      <c r="CF92" s="75"/>
      <c r="CG92" s="75"/>
      <c r="CH92" s="75"/>
      <c r="CI92" s="75"/>
      <c r="CJ92" s="75"/>
      <c r="CK92" s="75"/>
      <c r="CL92" s="75"/>
      <c r="CM92" s="75"/>
      <c r="CN92" s="75"/>
      <c r="CO92" s="75"/>
      <c r="CP92" s="75"/>
      <c r="CQ92" s="75"/>
      <c r="CR92" s="75"/>
      <c r="CS92" s="75"/>
      <c r="CT92" s="75"/>
      <c r="CU92" s="75"/>
      <c r="CV92" s="75"/>
      <c r="CW92" s="75"/>
      <c r="CX92" s="75"/>
      <c r="CY92" s="75"/>
      <c r="CZ92" s="75"/>
      <c r="DA92" s="75"/>
      <c r="DB92" s="75"/>
      <c r="DC92" s="75"/>
      <c r="DD92" s="75"/>
      <c r="DE92" s="75"/>
      <c r="DF92" s="75"/>
      <c r="DG92" s="75"/>
      <c r="DH92" s="75"/>
      <c r="DI92" s="75"/>
      <c r="DJ92" s="75"/>
      <c r="DK92" s="75"/>
      <c r="DL92" s="75"/>
      <c r="DM92" s="75"/>
      <c r="DN92" s="75"/>
      <c r="DO92" s="75"/>
      <c r="DP92" s="75"/>
      <c r="DQ92" s="75"/>
      <c r="DR92" s="75"/>
      <c r="DS92" s="75"/>
      <c r="DT92" s="75"/>
      <c r="DU92" s="75"/>
      <c r="DV92" s="75"/>
      <c r="DW92" s="75"/>
      <c r="DX92" s="75"/>
      <c r="DY92" s="75"/>
      <c r="DZ92" s="75"/>
      <c r="EA92" s="75"/>
      <c r="EB92" s="75"/>
      <c r="EC92" s="75"/>
      <c r="ED92" s="75"/>
      <c r="EE92" s="75"/>
      <c r="EF92" s="75"/>
      <c r="EG92" s="75"/>
      <c r="EH92" s="75"/>
      <c r="EI92" s="75"/>
      <c r="EJ92" s="75"/>
      <c r="EK92" s="75"/>
      <c r="EL92" s="75"/>
      <c r="EM92" s="75"/>
      <c r="EN92" s="75"/>
      <c r="EO92" s="75"/>
      <c r="EP92" s="75"/>
      <c r="EQ92" s="75"/>
      <c r="ER92" s="75"/>
      <c r="ES92" s="75"/>
      <c r="ET92" s="75"/>
      <c r="EU92" s="75"/>
      <c r="EV92" s="75"/>
      <c r="EW92" s="75"/>
      <c r="EX92" s="75"/>
      <c r="EY92" s="75"/>
      <c r="EZ92" s="75"/>
      <c r="FA92" s="75"/>
      <c r="FB92" s="75"/>
      <c r="FC92" s="75"/>
      <c r="FD92" s="75"/>
      <c r="FE92" s="75"/>
      <c r="FF92" s="75"/>
      <c r="FG92" s="75"/>
      <c r="FH92" s="75"/>
      <c r="FI92" s="75"/>
      <c r="FJ92" s="75"/>
      <c r="FK92" s="75"/>
      <c r="FL92" s="75"/>
      <c r="FM92" s="75"/>
      <c r="FN92" s="75"/>
      <c r="FO92" s="75"/>
      <c r="FP92" s="75"/>
    </row>
    <row r="93" spans="2:172" s="81" customFormat="1" ht="30.6" customHeight="1" thickBot="1" x14ac:dyDescent="0.25">
      <c r="B93" s="96" t="s">
        <v>47</v>
      </c>
      <c r="C93" s="334" t="s">
        <v>108</v>
      </c>
      <c r="D93" s="335"/>
      <c r="E93" s="335"/>
      <c r="F93" s="335"/>
      <c r="G93" s="335"/>
      <c r="H93" s="335"/>
      <c r="I93" s="335"/>
      <c r="J93" s="335"/>
      <c r="K93" s="335"/>
      <c r="L93" s="335"/>
      <c r="M93" s="335"/>
      <c r="N93" s="335"/>
      <c r="O93" s="335"/>
      <c r="P93" s="335"/>
      <c r="Q93" s="336"/>
      <c r="R93" s="75"/>
      <c r="S93" s="75"/>
      <c r="T93" s="75"/>
      <c r="U93" s="75"/>
      <c r="V93" s="75"/>
      <c r="W93" s="75"/>
      <c r="X93" s="75"/>
      <c r="Y93" s="75"/>
      <c r="Z93" s="75"/>
      <c r="AA93" s="75"/>
      <c r="AB93" s="75"/>
      <c r="AC93" s="75"/>
      <c r="AD93" s="75"/>
      <c r="AE93" s="75"/>
      <c r="AF93" s="75"/>
      <c r="AG93" s="75"/>
      <c r="AH93" s="75"/>
      <c r="AI93" s="75"/>
      <c r="AJ93" s="75"/>
      <c r="AK93" s="75"/>
      <c r="AL93" s="75"/>
      <c r="AM93" s="75"/>
      <c r="AN93" s="75"/>
      <c r="AO93" s="75"/>
      <c r="AP93" s="75"/>
      <c r="AQ93" s="75"/>
      <c r="AR93" s="75"/>
      <c r="AS93" s="75"/>
      <c r="AT93" s="75"/>
      <c r="AU93" s="75"/>
      <c r="AV93" s="75"/>
      <c r="AW93" s="75"/>
      <c r="AX93" s="75"/>
      <c r="AY93" s="75"/>
      <c r="AZ93" s="75"/>
      <c r="BA93" s="75"/>
      <c r="BB93" s="75"/>
      <c r="BC93" s="75"/>
      <c r="BD93" s="75"/>
      <c r="BE93" s="75"/>
      <c r="BF93" s="75"/>
      <c r="BG93" s="75"/>
      <c r="BH93" s="75"/>
      <c r="BI93" s="75"/>
      <c r="BJ93" s="75"/>
      <c r="BK93" s="75"/>
      <c r="BL93" s="75"/>
      <c r="BM93" s="75"/>
      <c r="BN93" s="75"/>
      <c r="BO93" s="75"/>
      <c r="BP93" s="75"/>
      <c r="BQ93" s="75"/>
      <c r="BR93" s="75"/>
      <c r="BS93" s="75"/>
      <c r="BT93" s="75"/>
      <c r="BU93" s="75"/>
      <c r="BV93" s="75"/>
      <c r="BW93" s="75"/>
      <c r="BX93" s="75"/>
      <c r="BY93" s="75"/>
      <c r="BZ93" s="75"/>
      <c r="CA93" s="75"/>
      <c r="CB93" s="75"/>
      <c r="CC93" s="75"/>
      <c r="CD93" s="75"/>
      <c r="CE93" s="75"/>
      <c r="CF93" s="75"/>
      <c r="CG93" s="75"/>
      <c r="CH93" s="75"/>
      <c r="CI93" s="75"/>
      <c r="CJ93" s="75"/>
      <c r="CK93" s="75"/>
      <c r="CL93" s="75"/>
      <c r="CM93" s="75"/>
      <c r="CN93" s="75"/>
      <c r="CO93" s="75"/>
      <c r="CP93" s="75"/>
      <c r="CQ93" s="75"/>
      <c r="CR93" s="75"/>
      <c r="CS93" s="75"/>
      <c r="CT93" s="75"/>
      <c r="CU93" s="75"/>
      <c r="CV93" s="75"/>
      <c r="CW93" s="75"/>
      <c r="CX93" s="75"/>
      <c r="CY93" s="75"/>
      <c r="CZ93" s="75"/>
      <c r="DA93" s="75"/>
      <c r="DB93" s="75"/>
      <c r="DC93" s="75"/>
      <c r="DD93" s="75"/>
      <c r="DE93" s="75"/>
      <c r="DF93" s="75"/>
      <c r="DG93" s="75"/>
      <c r="DH93" s="75"/>
      <c r="DI93" s="75"/>
      <c r="DJ93" s="75"/>
      <c r="DK93" s="75"/>
      <c r="DL93" s="75"/>
      <c r="DM93" s="75"/>
      <c r="DN93" s="75"/>
      <c r="DO93" s="75"/>
      <c r="DP93" s="75"/>
      <c r="DQ93" s="75"/>
      <c r="DR93" s="75"/>
      <c r="DS93" s="75"/>
      <c r="DT93" s="75"/>
      <c r="DU93" s="75"/>
      <c r="DV93" s="75"/>
      <c r="DW93" s="75"/>
      <c r="DX93" s="75"/>
      <c r="DY93" s="75"/>
      <c r="DZ93" s="75"/>
      <c r="EA93" s="75"/>
      <c r="EB93" s="75"/>
      <c r="EC93" s="75"/>
      <c r="ED93" s="75"/>
      <c r="EE93" s="75"/>
      <c r="EF93" s="75"/>
      <c r="EG93" s="75"/>
      <c r="EH93" s="75"/>
      <c r="EI93" s="75"/>
      <c r="EJ93" s="75"/>
      <c r="EK93" s="75"/>
      <c r="EL93" s="75"/>
      <c r="EM93" s="75"/>
      <c r="EN93" s="75"/>
      <c r="EO93" s="75"/>
      <c r="EP93" s="75"/>
      <c r="EQ93" s="75"/>
      <c r="ER93" s="75"/>
      <c r="ES93" s="75"/>
      <c r="ET93" s="75"/>
      <c r="EU93" s="75"/>
      <c r="EV93" s="75"/>
      <c r="EW93" s="75"/>
      <c r="EX93" s="75"/>
      <c r="EY93" s="75"/>
      <c r="EZ93" s="75"/>
      <c r="FA93" s="75"/>
      <c r="FB93" s="75"/>
      <c r="FC93" s="75"/>
      <c r="FD93" s="75"/>
      <c r="FE93" s="75"/>
      <c r="FF93" s="75"/>
      <c r="FG93" s="75"/>
      <c r="FH93" s="75"/>
      <c r="FI93" s="75"/>
    </row>
    <row r="94" spans="2:172" s="81" customFormat="1" ht="19.899999999999999" customHeight="1" x14ac:dyDescent="0.2">
      <c r="B94" s="337" t="s">
        <v>49</v>
      </c>
      <c r="C94" s="339" t="s">
        <v>50</v>
      </c>
      <c r="D94" s="341" t="s">
        <v>51</v>
      </c>
      <c r="E94" s="341"/>
      <c r="F94" s="341" t="s">
        <v>37</v>
      </c>
      <c r="G94" s="343" t="s">
        <v>52</v>
      </c>
      <c r="H94" s="341" t="s">
        <v>53</v>
      </c>
      <c r="I94" s="341"/>
      <c r="J94" s="341"/>
      <c r="K94" s="341"/>
      <c r="L94" s="341"/>
      <c r="M94" s="341" t="s">
        <v>54</v>
      </c>
      <c r="N94" s="341"/>
      <c r="O94" s="341"/>
      <c r="P94" s="341"/>
      <c r="Q94" s="345" t="s">
        <v>55</v>
      </c>
      <c r="R94" s="75"/>
      <c r="S94" s="75"/>
      <c r="T94" s="75"/>
      <c r="U94" s="75"/>
      <c r="V94" s="75"/>
      <c r="W94" s="75"/>
      <c r="X94" s="75"/>
      <c r="Y94" s="75"/>
      <c r="Z94" s="75"/>
      <c r="AA94" s="75"/>
      <c r="AB94" s="75"/>
      <c r="AC94" s="75"/>
      <c r="AD94" s="75"/>
      <c r="AE94" s="75"/>
      <c r="AF94" s="75"/>
      <c r="AG94" s="75"/>
      <c r="AH94" s="75"/>
      <c r="AI94" s="75"/>
      <c r="AJ94" s="75"/>
      <c r="AK94" s="75"/>
      <c r="AL94" s="75"/>
      <c r="AM94" s="75"/>
      <c r="AN94" s="75"/>
      <c r="AO94" s="75"/>
      <c r="AP94" s="75"/>
      <c r="AQ94" s="75"/>
      <c r="AR94" s="75"/>
      <c r="AS94" s="75"/>
      <c r="AT94" s="75"/>
      <c r="AU94" s="75"/>
      <c r="AV94" s="75"/>
      <c r="AW94" s="75"/>
      <c r="AX94" s="75"/>
      <c r="AY94" s="75"/>
      <c r="AZ94" s="75"/>
      <c r="BA94" s="75"/>
      <c r="BB94" s="75"/>
      <c r="BC94" s="75"/>
      <c r="BD94" s="75"/>
      <c r="BE94" s="75"/>
      <c r="BF94" s="75"/>
      <c r="BG94" s="75"/>
      <c r="BH94" s="75"/>
      <c r="BI94" s="75"/>
      <c r="BJ94" s="75"/>
      <c r="BK94" s="75"/>
      <c r="BL94" s="75"/>
      <c r="BM94" s="75"/>
      <c r="BN94" s="75"/>
      <c r="BO94" s="75"/>
      <c r="BP94" s="75"/>
      <c r="BQ94" s="75"/>
      <c r="BR94" s="75"/>
      <c r="BS94" s="75"/>
      <c r="BT94" s="75"/>
      <c r="BU94" s="75"/>
      <c r="BV94" s="75"/>
      <c r="BW94" s="75"/>
      <c r="BX94" s="75"/>
      <c r="BY94" s="75"/>
      <c r="BZ94" s="75"/>
      <c r="CA94" s="75"/>
      <c r="CB94" s="75"/>
      <c r="CC94" s="75"/>
      <c r="CD94" s="75"/>
      <c r="CE94" s="75"/>
      <c r="CF94" s="75"/>
      <c r="CG94" s="75"/>
      <c r="CH94" s="75"/>
      <c r="CI94" s="75"/>
      <c r="CJ94" s="75"/>
      <c r="CK94" s="75"/>
      <c r="CL94" s="75"/>
      <c r="CM94" s="75"/>
      <c r="CN94" s="75"/>
      <c r="CO94" s="75"/>
      <c r="CP94" s="75"/>
      <c r="CQ94" s="75"/>
      <c r="CR94" s="75"/>
      <c r="CS94" s="75"/>
      <c r="CT94" s="75"/>
      <c r="CU94" s="75"/>
      <c r="CV94" s="75"/>
      <c r="CW94" s="75"/>
      <c r="CX94" s="75"/>
      <c r="CY94" s="75"/>
      <c r="CZ94" s="75"/>
      <c r="DA94" s="75"/>
      <c r="DB94" s="75"/>
      <c r="DC94" s="75"/>
      <c r="DD94" s="75"/>
      <c r="DE94" s="75"/>
      <c r="DF94" s="75"/>
      <c r="DG94" s="75"/>
      <c r="DH94" s="75"/>
      <c r="DI94" s="75"/>
      <c r="DJ94" s="75"/>
      <c r="DK94" s="75"/>
      <c r="DL94" s="75"/>
      <c r="DM94" s="75"/>
      <c r="DN94" s="75"/>
      <c r="DO94" s="75"/>
      <c r="DP94" s="75"/>
      <c r="DQ94" s="75"/>
      <c r="DR94" s="75"/>
      <c r="DS94" s="75"/>
      <c r="DT94" s="75"/>
      <c r="DU94" s="75"/>
      <c r="DV94" s="75"/>
      <c r="DW94" s="75"/>
      <c r="DX94" s="75"/>
      <c r="DY94" s="75"/>
      <c r="DZ94" s="75"/>
      <c r="EA94" s="75"/>
      <c r="EB94" s="75"/>
      <c r="EC94" s="75"/>
      <c r="ED94" s="75"/>
      <c r="EE94" s="75"/>
      <c r="EF94" s="75"/>
      <c r="EG94" s="75"/>
      <c r="EH94" s="75"/>
      <c r="EI94" s="75"/>
      <c r="EJ94" s="75"/>
      <c r="EK94" s="75"/>
      <c r="EL94" s="75"/>
      <c r="EM94" s="75"/>
      <c r="EN94" s="75"/>
      <c r="EO94" s="75"/>
      <c r="EP94" s="75"/>
      <c r="EQ94" s="75"/>
      <c r="ER94" s="75"/>
      <c r="ES94" s="75"/>
      <c r="ET94" s="75"/>
      <c r="EU94" s="75"/>
      <c r="EV94" s="75"/>
      <c r="EW94" s="75"/>
      <c r="EX94" s="75"/>
      <c r="EY94" s="75"/>
      <c r="EZ94" s="75"/>
      <c r="FA94" s="75"/>
      <c r="FB94" s="75"/>
      <c r="FC94" s="75"/>
      <c r="FD94" s="75"/>
      <c r="FE94" s="75"/>
      <c r="FF94" s="75"/>
      <c r="FG94" s="75"/>
      <c r="FH94" s="75"/>
      <c r="FI94" s="75"/>
    </row>
    <row r="95" spans="2:172" s="81" customFormat="1" ht="37.9" customHeight="1" thickBot="1" x14ac:dyDescent="0.25">
      <c r="B95" s="374"/>
      <c r="C95" s="375"/>
      <c r="D95" s="114" t="s">
        <v>56</v>
      </c>
      <c r="E95" s="117" t="s">
        <v>57</v>
      </c>
      <c r="F95" s="376"/>
      <c r="G95" s="377"/>
      <c r="H95" s="114" t="s">
        <v>58</v>
      </c>
      <c r="I95" s="116" t="s">
        <v>59</v>
      </c>
      <c r="J95" s="115" t="s">
        <v>60</v>
      </c>
      <c r="K95" s="114" t="s">
        <v>61</v>
      </c>
      <c r="L95" s="114" t="s">
        <v>62</v>
      </c>
      <c r="M95" s="114" t="s">
        <v>63</v>
      </c>
      <c r="N95" s="114" t="s">
        <v>64</v>
      </c>
      <c r="O95" s="114" t="s">
        <v>65</v>
      </c>
      <c r="P95" s="114" t="s">
        <v>66</v>
      </c>
      <c r="Q95" s="346"/>
      <c r="R95" s="75"/>
      <c r="S95" s="75"/>
      <c r="T95" s="75"/>
      <c r="U95" s="75"/>
      <c r="V95" s="75"/>
      <c r="W95" s="75"/>
      <c r="X95" s="75"/>
      <c r="Y95" s="75"/>
      <c r="Z95" s="75"/>
      <c r="AA95" s="75"/>
      <c r="AB95" s="75"/>
      <c r="AC95" s="75"/>
      <c r="AD95" s="75"/>
      <c r="AE95" s="75"/>
      <c r="AF95" s="75"/>
      <c r="AG95" s="75"/>
      <c r="AH95" s="75"/>
      <c r="AI95" s="75"/>
      <c r="AJ95" s="75"/>
      <c r="AK95" s="75"/>
      <c r="AL95" s="75"/>
      <c r="AM95" s="75"/>
      <c r="AN95" s="75"/>
      <c r="AO95" s="75"/>
      <c r="AP95" s="75"/>
      <c r="AQ95" s="75"/>
      <c r="AR95" s="75"/>
      <c r="AS95" s="75"/>
      <c r="AT95" s="75"/>
      <c r="AU95" s="75"/>
      <c r="AV95" s="75"/>
      <c r="AW95" s="75"/>
      <c r="AX95" s="75"/>
      <c r="AY95" s="75"/>
      <c r="AZ95" s="75"/>
      <c r="BA95" s="75"/>
      <c r="BB95" s="75"/>
      <c r="BC95" s="75"/>
      <c r="BD95" s="75"/>
      <c r="BE95" s="75"/>
      <c r="BF95" s="75"/>
      <c r="BG95" s="75"/>
      <c r="BH95" s="75"/>
      <c r="BI95" s="75"/>
      <c r="BJ95" s="75"/>
      <c r="BK95" s="75"/>
      <c r="BL95" s="75"/>
      <c r="BM95" s="75"/>
      <c r="BN95" s="75"/>
      <c r="BO95" s="75"/>
      <c r="BP95" s="75"/>
      <c r="BQ95" s="75"/>
      <c r="BR95" s="75"/>
      <c r="BS95" s="75"/>
      <c r="BT95" s="75"/>
      <c r="BU95" s="75"/>
      <c r="BV95" s="75"/>
      <c r="BW95" s="75"/>
      <c r="BX95" s="75"/>
      <c r="BY95" s="75"/>
      <c r="BZ95" s="75"/>
      <c r="CA95" s="75"/>
      <c r="CB95" s="75"/>
      <c r="CC95" s="75"/>
      <c r="CD95" s="75"/>
      <c r="CE95" s="75"/>
      <c r="CF95" s="75"/>
      <c r="CG95" s="75"/>
      <c r="CH95" s="75"/>
      <c r="CI95" s="75"/>
      <c r="CJ95" s="75"/>
      <c r="CK95" s="75"/>
      <c r="CL95" s="75"/>
      <c r="CM95" s="75"/>
      <c r="CN95" s="75"/>
      <c r="CO95" s="75"/>
      <c r="CP95" s="75"/>
      <c r="CQ95" s="75"/>
      <c r="CR95" s="75"/>
      <c r="CS95" s="75"/>
      <c r="CT95" s="75"/>
      <c r="CU95" s="75"/>
      <c r="CV95" s="75"/>
      <c r="CW95" s="75"/>
      <c r="CX95" s="75"/>
      <c r="CY95" s="75"/>
      <c r="CZ95" s="75"/>
      <c r="DA95" s="75"/>
      <c r="DB95" s="75"/>
      <c r="DC95" s="75"/>
      <c r="DD95" s="75"/>
      <c r="DE95" s="75"/>
      <c r="DF95" s="75"/>
      <c r="DG95" s="75"/>
      <c r="DH95" s="75"/>
      <c r="DI95" s="75"/>
      <c r="DJ95" s="75"/>
      <c r="DK95" s="75"/>
      <c r="DL95" s="75"/>
      <c r="DM95" s="75"/>
      <c r="DN95" s="75"/>
      <c r="DO95" s="75"/>
      <c r="DP95" s="75"/>
      <c r="DQ95" s="75"/>
      <c r="DR95" s="75"/>
      <c r="DS95" s="75"/>
      <c r="DT95" s="75"/>
      <c r="DU95" s="75"/>
      <c r="DV95" s="75"/>
      <c r="DW95" s="75"/>
      <c r="DX95" s="75"/>
      <c r="DY95" s="75"/>
      <c r="DZ95" s="75"/>
      <c r="EA95" s="75"/>
      <c r="EB95" s="75"/>
      <c r="EC95" s="75"/>
      <c r="ED95" s="75"/>
      <c r="EE95" s="75"/>
      <c r="EF95" s="75"/>
      <c r="EG95" s="75"/>
      <c r="EH95" s="75"/>
      <c r="EI95" s="75"/>
      <c r="EJ95" s="75"/>
      <c r="EK95" s="75"/>
      <c r="EL95" s="75"/>
      <c r="EM95" s="75"/>
      <c r="EN95" s="75"/>
      <c r="EO95" s="75"/>
      <c r="EP95" s="75"/>
      <c r="EQ95" s="75"/>
      <c r="ER95" s="75"/>
      <c r="ES95" s="75"/>
      <c r="ET95" s="75"/>
      <c r="EU95" s="75"/>
      <c r="EV95" s="75"/>
      <c r="EW95" s="75"/>
      <c r="EX95" s="75"/>
      <c r="EY95" s="75"/>
      <c r="EZ95" s="75"/>
      <c r="FA95" s="75"/>
      <c r="FB95" s="75"/>
      <c r="FC95" s="75"/>
      <c r="FD95" s="75"/>
      <c r="FE95" s="75"/>
      <c r="FF95" s="75"/>
      <c r="FG95" s="75"/>
      <c r="FH95" s="75"/>
      <c r="FI95" s="75"/>
    </row>
    <row r="96" spans="2:172" s="81" customFormat="1" ht="73.900000000000006" customHeight="1" thickBot="1" x14ac:dyDescent="0.25">
      <c r="B96" s="130" t="s">
        <v>109</v>
      </c>
      <c r="C96" s="124" t="s">
        <v>110</v>
      </c>
      <c r="D96" s="128" t="s">
        <v>69</v>
      </c>
      <c r="E96" s="129">
        <v>100</v>
      </c>
      <c r="F96" s="128" t="s">
        <v>111</v>
      </c>
      <c r="G96" s="127" t="s">
        <v>112</v>
      </c>
      <c r="H96" s="126">
        <v>7308110</v>
      </c>
      <c r="I96" s="125">
        <v>3594.08</v>
      </c>
      <c r="J96" s="125">
        <v>94.08</v>
      </c>
      <c r="K96" s="124" t="s">
        <v>36</v>
      </c>
      <c r="L96" s="123">
        <f>SUM(I96:I96)</f>
        <v>3594.08</v>
      </c>
      <c r="M96" s="122">
        <v>0</v>
      </c>
      <c r="N96" s="122"/>
      <c r="O96" s="122"/>
      <c r="P96" s="122">
        <v>3594.08</v>
      </c>
      <c r="Q96" s="111"/>
      <c r="R96" s="75"/>
      <c r="S96" s="75"/>
      <c r="T96" s="75"/>
      <c r="U96" s="75"/>
      <c r="V96" s="75"/>
      <c r="W96" s="75"/>
      <c r="X96" s="75"/>
      <c r="Y96" s="75"/>
      <c r="Z96" s="75"/>
      <c r="AA96" s="75"/>
      <c r="AB96" s="75"/>
      <c r="AC96" s="75"/>
      <c r="AD96" s="75"/>
      <c r="AE96" s="75"/>
      <c r="AF96" s="75"/>
      <c r="AG96" s="75"/>
      <c r="AH96" s="75"/>
      <c r="AI96" s="75"/>
      <c r="AJ96" s="75"/>
      <c r="AK96" s="75"/>
      <c r="AL96" s="75"/>
      <c r="AM96" s="75"/>
      <c r="AN96" s="75"/>
      <c r="AO96" s="75"/>
      <c r="AP96" s="75"/>
      <c r="AQ96" s="75"/>
      <c r="AR96" s="75"/>
      <c r="AS96" s="75"/>
      <c r="AT96" s="75"/>
      <c r="AU96" s="75"/>
      <c r="AV96" s="75"/>
      <c r="AW96" s="75"/>
      <c r="AX96" s="75"/>
      <c r="AY96" s="75"/>
      <c r="AZ96" s="75"/>
      <c r="BA96" s="75"/>
      <c r="BB96" s="75"/>
      <c r="BC96" s="75"/>
      <c r="BD96" s="75"/>
      <c r="BE96" s="75"/>
      <c r="BF96" s="75"/>
      <c r="BG96" s="75"/>
      <c r="BH96" s="75"/>
      <c r="BI96" s="75"/>
      <c r="BJ96" s="75"/>
      <c r="BK96" s="75"/>
      <c r="BL96" s="75"/>
      <c r="BM96" s="75"/>
      <c r="BN96" s="75"/>
      <c r="BO96" s="75"/>
      <c r="BP96" s="75"/>
      <c r="BQ96" s="75"/>
      <c r="BR96" s="75"/>
      <c r="BS96" s="75"/>
      <c r="BT96" s="75"/>
      <c r="BU96" s="75"/>
      <c r="BV96" s="75"/>
      <c r="BW96" s="75"/>
      <c r="BX96" s="75"/>
      <c r="BY96" s="75"/>
      <c r="BZ96" s="75"/>
      <c r="CA96" s="75"/>
      <c r="CB96" s="75"/>
      <c r="CC96" s="75"/>
      <c r="CD96" s="75"/>
      <c r="CE96" s="75"/>
      <c r="CF96" s="75"/>
      <c r="CG96" s="75"/>
      <c r="CH96" s="75"/>
      <c r="CI96" s="75"/>
      <c r="CJ96" s="75"/>
      <c r="CK96" s="75"/>
      <c r="CL96" s="75"/>
      <c r="CM96" s="75"/>
      <c r="CN96" s="75"/>
      <c r="CO96" s="75"/>
      <c r="CP96" s="75"/>
      <c r="CQ96" s="75"/>
      <c r="CR96" s="75"/>
      <c r="CS96" s="75"/>
      <c r="CT96" s="75"/>
      <c r="CU96" s="75"/>
      <c r="CV96" s="75"/>
      <c r="CW96" s="75"/>
      <c r="CX96" s="75"/>
      <c r="CY96" s="75"/>
      <c r="CZ96" s="75"/>
      <c r="DA96" s="75"/>
      <c r="DB96" s="75"/>
      <c r="DC96" s="75"/>
      <c r="DD96" s="75"/>
      <c r="DE96" s="75"/>
      <c r="DF96" s="75"/>
      <c r="DG96" s="75"/>
      <c r="DH96" s="75"/>
      <c r="DI96" s="75"/>
      <c r="DJ96" s="75"/>
      <c r="DK96" s="75"/>
      <c r="DL96" s="75"/>
      <c r="DM96" s="75"/>
      <c r="DN96" s="75"/>
      <c r="DO96" s="75"/>
      <c r="DP96" s="75"/>
      <c r="DQ96" s="75"/>
      <c r="DR96" s="75"/>
      <c r="DS96" s="75"/>
      <c r="DT96" s="75"/>
      <c r="DU96" s="75"/>
      <c r="DV96" s="75"/>
      <c r="DW96" s="75"/>
      <c r="DX96" s="75"/>
      <c r="DY96" s="75"/>
      <c r="DZ96" s="75"/>
      <c r="EA96" s="75"/>
      <c r="EB96" s="75"/>
      <c r="EC96" s="75"/>
      <c r="ED96" s="75"/>
      <c r="EE96" s="75"/>
      <c r="EF96" s="75"/>
      <c r="EG96" s="75"/>
      <c r="EH96" s="75"/>
      <c r="EI96" s="75"/>
      <c r="EJ96" s="75"/>
      <c r="EK96" s="75"/>
      <c r="EL96" s="75"/>
      <c r="EM96" s="75"/>
      <c r="EN96" s="75"/>
      <c r="EO96" s="75"/>
      <c r="EP96" s="75"/>
      <c r="EQ96" s="75"/>
      <c r="ER96" s="75"/>
      <c r="ES96" s="75"/>
      <c r="ET96" s="75"/>
      <c r="EU96" s="75"/>
      <c r="EV96" s="75"/>
      <c r="EW96" s="75"/>
      <c r="EX96" s="75"/>
      <c r="EY96" s="75"/>
      <c r="EZ96" s="75"/>
      <c r="FA96" s="75"/>
      <c r="FB96" s="75"/>
      <c r="FC96" s="75"/>
      <c r="FD96" s="75"/>
      <c r="FE96" s="75"/>
      <c r="FF96" s="75"/>
      <c r="FG96" s="75"/>
      <c r="FH96" s="75"/>
      <c r="FI96" s="75"/>
    </row>
    <row r="97" spans="2:172" s="103" customFormat="1" ht="22.15" customHeight="1" thickBot="1" x14ac:dyDescent="0.25">
      <c r="B97" s="322" t="s">
        <v>72</v>
      </c>
      <c r="C97" s="323"/>
      <c r="D97" s="323"/>
      <c r="E97" s="323"/>
      <c r="F97" s="323"/>
      <c r="G97" s="323"/>
      <c r="H97" s="323"/>
      <c r="I97" s="83">
        <f>SUM(I96:I96)</f>
        <v>3594.08</v>
      </c>
      <c r="J97" s="83">
        <f>SUM(J96:J96)</f>
        <v>94.08</v>
      </c>
      <c r="K97" s="84" t="s">
        <v>72</v>
      </c>
      <c r="L97" s="83">
        <f>SUM(L96)</f>
        <v>3594.08</v>
      </c>
      <c r="M97" s="83">
        <f>SUM(M96:M96)</f>
        <v>0</v>
      </c>
      <c r="N97" s="83">
        <f>SUM(N96:N96)</f>
        <v>0</v>
      </c>
      <c r="O97" s="83">
        <f>SUM(O96:O96)</f>
        <v>0</v>
      </c>
      <c r="P97" s="83">
        <f>SUM(P96:P96)</f>
        <v>3594.08</v>
      </c>
      <c r="Q97" s="82"/>
    </row>
    <row r="98" spans="2:172" s="103" customFormat="1" ht="22.9" customHeight="1" thickBot="1" x14ac:dyDescent="0.25">
      <c r="B98" s="75"/>
      <c r="C98" s="77"/>
      <c r="D98" s="47"/>
      <c r="E98" s="75"/>
      <c r="F98" s="75"/>
      <c r="G98" s="75"/>
      <c r="H98" s="47"/>
      <c r="I98" s="76"/>
      <c r="J98" s="76"/>
      <c r="K98" s="75"/>
      <c r="L98" s="75"/>
      <c r="M98" s="75"/>
      <c r="N98" s="75"/>
      <c r="O98" s="75"/>
      <c r="P98" s="75"/>
      <c r="Q98" s="48"/>
    </row>
    <row r="99" spans="2:172" s="103" customFormat="1" ht="26.25" thickBot="1" x14ac:dyDescent="0.25">
      <c r="B99" s="378" t="s">
        <v>39</v>
      </c>
      <c r="C99" s="379"/>
      <c r="D99" s="121">
        <v>8</v>
      </c>
      <c r="E99" s="85"/>
      <c r="F99" s="85"/>
      <c r="G99" s="85"/>
      <c r="H99" s="85"/>
      <c r="I99" s="120"/>
      <c r="J99" s="120"/>
      <c r="K99" s="85"/>
      <c r="L99" s="119"/>
      <c r="M99" s="119"/>
      <c r="N99" s="119"/>
      <c r="O99" s="119"/>
      <c r="P99" s="85"/>
      <c r="Q99" s="85"/>
    </row>
    <row r="100" spans="2:172" s="103" customFormat="1" ht="24" thickBot="1" x14ac:dyDescent="0.25">
      <c r="B100" s="380" t="s">
        <v>40</v>
      </c>
      <c r="C100" s="381"/>
      <c r="D100" s="381"/>
      <c r="E100" s="381"/>
      <c r="F100" s="381"/>
      <c r="G100" s="381"/>
      <c r="H100" s="381"/>
      <c r="I100" s="381"/>
      <c r="J100" s="381"/>
      <c r="K100" s="381"/>
      <c r="L100" s="381"/>
      <c r="M100" s="381"/>
      <c r="N100" s="381"/>
      <c r="O100" s="381"/>
      <c r="P100" s="381"/>
      <c r="Q100" s="382"/>
    </row>
    <row r="101" spans="2:172" s="75" customFormat="1" ht="21" customHeight="1" x14ac:dyDescent="0.2">
      <c r="B101" s="118" t="s">
        <v>41</v>
      </c>
      <c r="C101" s="383" t="s">
        <v>119</v>
      </c>
      <c r="D101" s="384"/>
      <c r="E101" s="384"/>
      <c r="F101" s="384"/>
      <c r="G101" s="384"/>
      <c r="H101" s="384"/>
      <c r="I101" s="384"/>
      <c r="J101" s="384"/>
      <c r="K101" s="384"/>
      <c r="L101" s="384"/>
      <c r="M101" s="384"/>
      <c r="N101" s="384"/>
      <c r="O101" s="384"/>
      <c r="P101" s="384"/>
      <c r="Q101" s="385"/>
    </row>
    <row r="102" spans="2:172" s="81" customFormat="1" ht="26.45" customHeight="1" x14ac:dyDescent="0.2">
      <c r="B102" s="98" t="s">
        <v>43</v>
      </c>
      <c r="C102" s="355" t="s">
        <v>113</v>
      </c>
      <c r="D102" s="356"/>
      <c r="E102" s="356"/>
      <c r="F102" s="356"/>
      <c r="G102" s="356"/>
      <c r="H102" s="356"/>
      <c r="I102" s="356"/>
      <c r="J102" s="356"/>
      <c r="K102" s="356"/>
      <c r="L102" s="356"/>
      <c r="M102" s="356"/>
      <c r="N102" s="356"/>
      <c r="O102" s="356"/>
      <c r="P102" s="356"/>
      <c r="Q102" s="357"/>
      <c r="R102" s="75"/>
      <c r="S102" s="75"/>
      <c r="T102" s="75"/>
      <c r="U102" s="75"/>
      <c r="V102" s="75"/>
      <c r="W102" s="75"/>
      <c r="X102" s="75"/>
      <c r="Y102" s="75"/>
      <c r="Z102" s="75"/>
      <c r="AA102" s="75"/>
      <c r="AB102" s="75"/>
      <c r="AC102" s="75"/>
      <c r="AD102" s="75"/>
      <c r="AE102" s="75"/>
      <c r="AF102" s="75"/>
      <c r="AG102" s="75"/>
      <c r="AH102" s="75"/>
      <c r="AI102" s="75"/>
      <c r="AJ102" s="75"/>
      <c r="AK102" s="75"/>
      <c r="AL102" s="75"/>
      <c r="AM102" s="75"/>
      <c r="AN102" s="75"/>
      <c r="AO102" s="75"/>
      <c r="AP102" s="75"/>
      <c r="AQ102" s="75"/>
      <c r="AR102" s="75"/>
      <c r="AS102" s="75"/>
      <c r="AT102" s="75"/>
      <c r="AU102" s="75"/>
      <c r="AV102" s="75"/>
      <c r="AW102" s="75"/>
      <c r="AX102" s="75"/>
      <c r="AY102" s="75"/>
      <c r="AZ102" s="75"/>
      <c r="BA102" s="75"/>
      <c r="BB102" s="75"/>
      <c r="BC102" s="75"/>
      <c r="BD102" s="75"/>
      <c r="BE102" s="75"/>
      <c r="BF102" s="75"/>
      <c r="BG102" s="75"/>
      <c r="BH102" s="75"/>
      <c r="BI102" s="75"/>
      <c r="BJ102" s="75"/>
      <c r="BK102" s="75"/>
      <c r="BL102" s="75"/>
      <c r="BM102" s="75"/>
      <c r="BN102" s="75"/>
      <c r="BO102" s="75"/>
      <c r="BP102" s="75"/>
      <c r="BQ102" s="75"/>
      <c r="BR102" s="75"/>
      <c r="BS102" s="75"/>
      <c r="BT102" s="75"/>
      <c r="BU102" s="75"/>
      <c r="BV102" s="75"/>
      <c r="BW102" s="75"/>
      <c r="BX102" s="75"/>
      <c r="BY102" s="75"/>
      <c r="BZ102" s="75"/>
      <c r="CA102" s="75"/>
      <c r="CB102" s="75"/>
      <c r="CC102" s="75"/>
      <c r="CD102" s="75"/>
      <c r="CE102" s="75"/>
      <c r="CF102" s="75"/>
      <c r="CG102" s="75"/>
      <c r="CH102" s="75"/>
      <c r="CI102" s="75"/>
      <c r="CJ102" s="75"/>
      <c r="CK102" s="75"/>
      <c r="CL102" s="75"/>
      <c r="CM102" s="75"/>
      <c r="CN102" s="75"/>
      <c r="CO102" s="75"/>
      <c r="CP102" s="75"/>
      <c r="CQ102" s="75"/>
      <c r="CR102" s="75"/>
      <c r="CS102" s="75"/>
      <c r="CT102" s="75"/>
      <c r="CU102" s="75"/>
      <c r="CV102" s="75"/>
      <c r="CW102" s="75"/>
      <c r="CX102" s="75"/>
      <c r="CY102" s="75"/>
      <c r="CZ102" s="75"/>
      <c r="DA102" s="75"/>
      <c r="DB102" s="75"/>
      <c r="DC102" s="75"/>
      <c r="DD102" s="75"/>
      <c r="DE102" s="75"/>
      <c r="DF102" s="75"/>
      <c r="DG102" s="75"/>
      <c r="DH102" s="75"/>
      <c r="DI102" s="75"/>
      <c r="DJ102" s="75"/>
      <c r="DK102" s="75"/>
      <c r="DL102" s="75"/>
      <c r="DM102" s="75"/>
      <c r="DN102" s="75"/>
      <c r="DO102" s="75"/>
      <c r="DP102" s="75"/>
      <c r="DQ102" s="75"/>
      <c r="DR102" s="75"/>
      <c r="DS102" s="75"/>
      <c r="DT102" s="75"/>
      <c r="DU102" s="75"/>
      <c r="DV102" s="75"/>
      <c r="DW102" s="75"/>
      <c r="DX102" s="75"/>
      <c r="DY102" s="75"/>
      <c r="DZ102" s="75"/>
      <c r="EA102" s="75"/>
      <c r="EB102" s="75"/>
      <c r="EC102" s="75"/>
      <c r="ED102" s="75"/>
      <c r="EE102" s="75"/>
      <c r="EF102" s="75"/>
      <c r="EG102" s="75"/>
      <c r="EH102" s="75"/>
      <c r="EI102" s="75"/>
      <c r="EJ102" s="75"/>
      <c r="EK102" s="75"/>
      <c r="EL102" s="75"/>
      <c r="EM102" s="75"/>
      <c r="EN102" s="75"/>
      <c r="EO102" s="75"/>
      <c r="EP102" s="75"/>
      <c r="EQ102" s="75"/>
      <c r="ER102" s="75"/>
      <c r="ES102" s="75"/>
      <c r="ET102" s="75"/>
      <c r="EU102" s="75"/>
      <c r="EV102" s="75"/>
      <c r="EW102" s="75"/>
      <c r="EX102" s="75"/>
      <c r="EY102" s="75"/>
      <c r="EZ102" s="75"/>
      <c r="FA102" s="75"/>
      <c r="FB102" s="75"/>
      <c r="FC102" s="75"/>
      <c r="FD102" s="75"/>
      <c r="FE102" s="75"/>
      <c r="FF102" s="75"/>
      <c r="FG102" s="75"/>
      <c r="FH102" s="75"/>
      <c r="FI102" s="75"/>
      <c r="FJ102" s="75"/>
      <c r="FK102" s="75"/>
      <c r="FL102" s="75"/>
      <c r="FM102" s="75"/>
      <c r="FN102" s="75"/>
      <c r="FO102" s="75"/>
      <c r="FP102" s="75"/>
    </row>
    <row r="103" spans="2:172" s="81" customFormat="1" ht="26.45" customHeight="1" x14ac:dyDescent="0.2">
      <c r="B103" s="97" t="s">
        <v>45</v>
      </c>
      <c r="C103" s="355" t="s">
        <v>34</v>
      </c>
      <c r="D103" s="356"/>
      <c r="E103" s="356"/>
      <c r="F103" s="356"/>
      <c r="G103" s="356"/>
      <c r="H103" s="356"/>
      <c r="I103" s="356"/>
      <c r="J103" s="356"/>
      <c r="K103" s="356"/>
      <c r="L103" s="356"/>
      <c r="M103" s="356"/>
      <c r="N103" s="356"/>
      <c r="O103" s="356"/>
      <c r="P103" s="356"/>
      <c r="Q103" s="357"/>
      <c r="R103" s="75"/>
      <c r="S103" s="75"/>
      <c r="T103" s="75"/>
      <c r="U103" s="75"/>
      <c r="V103" s="75"/>
      <c r="W103" s="75"/>
      <c r="X103" s="75"/>
      <c r="Y103" s="75"/>
      <c r="Z103" s="75"/>
      <c r="AA103" s="75"/>
      <c r="AB103" s="75"/>
      <c r="AC103" s="75"/>
      <c r="AD103" s="75"/>
      <c r="AE103" s="75"/>
      <c r="AF103" s="75"/>
      <c r="AG103" s="75"/>
      <c r="AH103" s="75"/>
      <c r="AI103" s="75"/>
      <c r="AJ103" s="75"/>
      <c r="AK103" s="75"/>
      <c r="AL103" s="75"/>
      <c r="AM103" s="75"/>
      <c r="AN103" s="75"/>
      <c r="AO103" s="75"/>
      <c r="AP103" s="75"/>
      <c r="AQ103" s="75"/>
      <c r="AR103" s="75"/>
      <c r="AS103" s="75"/>
      <c r="AT103" s="75"/>
      <c r="AU103" s="75"/>
      <c r="AV103" s="75"/>
      <c r="AW103" s="75"/>
      <c r="AX103" s="75"/>
      <c r="AY103" s="75"/>
      <c r="AZ103" s="75"/>
      <c r="BA103" s="75"/>
      <c r="BB103" s="75"/>
      <c r="BC103" s="75"/>
      <c r="BD103" s="75"/>
      <c r="BE103" s="75"/>
      <c r="BF103" s="75"/>
      <c r="BG103" s="75"/>
      <c r="BH103" s="75"/>
      <c r="BI103" s="75"/>
      <c r="BJ103" s="75"/>
      <c r="BK103" s="75"/>
      <c r="BL103" s="75"/>
      <c r="BM103" s="75"/>
      <c r="BN103" s="75"/>
      <c r="BO103" s="75"/>
      <c r="BP103" s="75"/>
      <c r="BQ103" s="75"/>
      <c r="BR103" s="75"/>
      <c r="BS103" s="75"/>
      <c r="BT103" s="75"/>
      <c r="BU103" s="75"/>
      <c r="BV103" s="75"/>
      <c r="BW103" s="75"/>
      <c r="BX103" s="75"/>
      <c r="BY103" s="75"/>
      <c r="BZ103" s="75"/>
      <c r="CA103" s="75"/>
      <c r="CB103" s="75"/>
      <c r="CC103" s="75"/>
      <c r="CD103" s="75"/>
      <c r="CE103" s="75"/>
      <c r="CF103" s="75"/>
      <c r="CG103" s="75"/>
      <c r="CH103" s="75"/>
      <c r="CI103" s="75"/>
      <c r="CJ103" s="75"/>
      <c r="CK103" s="75"/>
      <c r="CL103" s="75"/>
      <c r="CM103" s="75"/>
      <c r="CN103" s="75"/>
      <c r="CO103" s="75"/>
      <c r="CP103" s="75"/>
      <c r="CQ103" s="75"/>
      <c r="CR103" s="75"/>
      <c r="CS103" s="75"/>
      <c r="CT103" s="75"/>
      <c r="CU103" s="75"/>
      <c r="CV103" s="75"/>
      <c r="CW103" s="75"/>
      <c r="CX103" s="75"/>
      <c r="CY103" s="75"/>
      <c r="CZ103" s="75"/>
      <c r="DA103" s="75"/>
      <c r="DB103" s="75"/>
      <c r="DC103" s="75"/>
      <c r="DD103" s="75"/>
      <c r="DE103" s="75"/>
      <c r="DF103" s="75"/>
      <c r="DG103" s="75"/>
      <c r="DH103" s="75"/>
      <c r="DI103" s="75"/>
      <c r="DJ103" s="75"/>
      <c r="DK103" s="75"/>
      <c r="DL103" s="75"/>
      <c r="DM103" s="75"/>
      <c r="DN103" s="75"/>
      <c r="DO103" s="75"/>
      <c r="DP103" s="75"/>
      <c r="DQ103" s="75"/>
      <c r="DR103" s="75"/>
      <c r="DS103" s="75"/>
      <c r="DT103" s="75"/>
      <c r="DU103" s="75"/>
      <c r="DV103" s="75"/>
      <c r="DW103" s="75"/>
      <c r="DX103" s="75"/>
      <c r="DY103" s="75"/>
      <c r="DZ103" s="75"/>
      <c r="EA103" s="75"/>
      <c r="EB103" s="75"/>
      <c r="EC103" s="75"/>
      <c r="ED103" s="75"/>
      <c r="EE103" s="75"/>
      <c r="EF103" s="75"/>
      <c r="EG103" s="75"/>
      <c r="EH103" s="75"/>
      <c r="EI103" s="75"/>
      <c r="EJ103" s="75"/>
      <c r="EK103" s="75"/>
      <c r="EL103" s="75"/>
      <c r="EM103" s="75"/>
      <c r="EN103" s="75"/>
      <c r="EO103" s="75"/>
      <c r="EP103" s="75"/>
      <c r="EQ103" s="75"/>
      <c r="ER103" s="75"/>
      <c r="ES103" s="75"/>
      <c r="ET103" s="75"/>
      <c r="EU103" s="75"/>
      <c r="EV103" s="75"/>
      <c r="EW103" s="75"/>
      <c r="EX103" s="75"/>
      <c r="EY103" s="75"/>
      <c r="EZ103" s="75"/>
      <c r="FA103" s="75"/>
      <c r="FB103" s="75"/>
      <c r="FC103" s="75"/>
      <c r="FD103" s="75"/>
      <c r="FE103" s="75"/>
      <c r="FF103" s="75"/>
      <c r="FG103" s="75"/>
      <c r="FH103" s="75"/>
      <c r="FI103" s="75"/>
      <c r="FJ103" s="75"/>
      <c r="FK103" s="75"/>
      <c r="FL103" s="75"/>
      <c r="FM103" s="75"/>
      <c r="FN103" s="75"/>
      <c r="FO103" s="75"/>
      <c r="FP103" s="75"/>
    </row>
    <row r="104" spans="2:172" s="81" customFormat="1" ht="24" customHeight="1" thickBot="1" x14ac:dyDescent="0.25">
      <c r="B104" s="96" t="s">
        <v>47</v>
      </c>
      <c r="C104" s="334" t="s">
        <v>35</v>
      </c>
      <c r="D104" s="335"/>
      <c r="E104" s="335"/>
      <c r="F104" s="335"/>
      <c r="G104" s="335"/>
      <c r="H104" s="335"/>
      <c r="I104" s="335"/>
      <c r="J104" s="335"/>
      <c r="K104" s="335"/>
      <c r="L104" s="335"/>
      <c r="M104" s="335"/>
      <c r="N104" s="335"/>
      <c r="O104" s="335"/>
      <c r="P104" s="335"/>
      <c r="Q104" s="336"/>
      <c r="R104" s="75"/>
      <c r="S104" s="75"/>
      <c r="T104" s="75"/>
      <c r="U104" s="75"/>
      <c r="V104" s="75"/>
      <c r="W104" s="75"/>
      <c r="X104" s="75"/>
      <c r="Y104" s="75"/>
      <c r="Z104" s="75"/>
      <c r="AA104" s="75"/>
      <c r="AB104" s="75"/>
      <c r="AC104" s="75"/>
      <c r="AD104" s="75"/>
      <c r="AE104" s="75"/>
      <c r="AF104" s="75"/>
      <c r="AG104" s="75"/>
      <c r="AH104" s="75"/>
      <c r="AI104" s="75"/>
      <c r="AJ104" s="75"/>
      <c r="AK104" s="75"/>
      <c r="AL104" s="75"/>
      <c r="AM104" s="75"/>
      <c r="AN104" s="75"/>
      <c r="AO104" s="75"/>
      <c r="AP104" s="75"/>
      <c r="AQ104" s="75"/>
      <c r="AR104" s="75"/>
      <c r="AS104" s="75"/>
      <c r="AT104" s="75"/>
      <c r="AU104" s="75"/>
      <c r="AV104" s="75"/>
      <c r="AW104" s="75"/>
      <c r="AX104" s="75"/>
      <c r="AY104" s="75"/>
      <c r="AZ104" s="75"/>
      <c r="BA104" s="75"/>
      <c r="BB104" s="75"/>
      <c r="BC104" s="75"/>
      <c r="BD104" s="75"/>
      <c r="BE104" s="75"/>
      <c r="BF104" s="75"/>
      <c r="BG104" s="75"/>
      <c r="BH104" s="75"/>
      <c r="BI104" s="75"/>
      <c r="BJ104" s="75"/>
      <c r="BK104" s="75"/>
      <c r="BL104" s="75"/>
      <c r="BM104" s="75"/>
      <c r="BN104" s="75"/>
      <c r="BO104" s="75"/>
      <c r="BP104" s="75"/>
      <c r="BQ104" s="75"/>
      <c r="BR104" s="75"/>
      <c r="BS104" s="75"/>
      <c r="BT104" s="75"/>
      <c r="BU104" s="75"/>
      <c r="BV104" s="75"/>
      <c r="BW104" s="75"/>
      <c r="BX104" s="75"/>
      <c r="BY104" s="75"/>
      <c r="BZ104" s="75"/>
      <c r="CA104" s="75"/>
      <c r="CB104" s="75"/>
      <c r="CC104" s="75"/>
      <c r="CD104" s="75"/>
      <c r="CE104" s="75"/>
      <c r="CF104" s="75"/>
      <c r="CG104" s="75"/>
      <c r="CH104" s="75"/>
      <c r="CI104" s="75"/>
      <c r="CJ104" s="75"/>
      <c r="CK104" s="75"/>
      <c r="CL104" s="75"/>
      <c r="CM104" s="75"/>
      <c r="CN104" s="75"/>
      <c r="CO104" s="75"/>
      <c r="CP104" s="75"/>
      <c r="CQ104" s="75"/>
      <c r="CR104" s="75"/>
      <c r="CS104" s="75"/>
      <c r="CT104" s="75"/>
      <c r="CU104" s="75"/>
      <c r="CV104" s="75"/>
      <c r="CW104" s="75"/>
      <c r="CX104" s="75"/>
      <c r="CY104" s="75"/>
      <c r="CZ104" s="75"/>
      <c r="DA104" s="75"/>
      <c r="DB104" s="75"/>
      <c r="DC104" s="75"/>
      <c r="DD104" s="75"/>
      <c r="DE104" s="75"/>
      <c r="DF104" s="75"/>
      <c r="DG104" s="75"/>
      <c r="DH104" s="75"/>
      <c r="DI104" s="75"/>
      <c r="DJ104" s="75"/>
      <c r="DK104" s="75"/>
      <c r="DL104" s="75"/>
      <c r="DM104" s="75"/>
      <c r="DN104" s="75"/>
      <c r="DO104" s="75"/>
      <c r="DP104" s="75"/>
      <c r="DQ104" s="75"/>
      <c r="DR104" s="75"/>
      <c r="DS104" s="75"/>
      <c r="DT104" s="75"/>
      <c r="DU104" s="75"/>
      <c r="DV104" s="75"/>
      <c r="DW104" s="75"/>
      <c r="DX104" s="75"/>
      <c r="DY104" s="75"/>
      <c r="DZ104" s="75"/>
      <c r="EA104" s="75"/>
      <c r="EB104" s="75"/>
      <c r="EC104" s="75"/>
      <c r="ED104" s="75"/>
      <c r="EE104" s="75"/>
      <c r="EF104" s="75"/>
      <c r="EG104" s="75"/>
      <c r="EH104" s="75"/>
      <c r="EI104" s="75"/>
      <c r="EJ104" s="75"/>
      <c r="EK104" s="75"/>
      <c r="EL104" s="75"/>
      <c r="EM104" s="75"/>
      <c r="EN104" s="75"/>
      <c r="EO104" s="75"/>
      <c r="EP104" s="75"/>
      <c r="EQ104" s="75"/>
      <c r="ER104" s="75"/>
      <c r="ES104" s="75"/>
      <c r="ET104" s="75"/>
      <c r="EU104" s="75"/>
      <c r="EV104" s="75"/>
      <c r="EW104" s="75"/>
      <c r="EX104" s="75"/>
      <c r="EY104" s="75"/>
      <c r="EZ104" s="75"/>
      <c r="FA104" s="75"/>
      <c r="FB104" s="75"/>
      <c r="FC104" s="75"/>
      <c r="FD104" s="75"/>
      <c r="FE104" s="75"/>
      <c r="FF104" s="75"/>
      <c r="FG104" s="75"/>
      <c r="FH104" s="75"/>
      <c r="FI104" s="75"/>
    </row>
    <row r="105" spans="2:172" s="81" customFormat="1" ht="19.899999999999999" customHeight="1" x14ac:dyDescent="0.2">
      <c r="B105" s="337" t="s">
        <v>49</v>
      </c>
      <c r="C105" s="339" t="s">
        <v>50</v>
      </c>
      <c r="D105" s="341" t="s">
        <v>51</v>
      </c>
      <c r="E105" s="341"/>
      <c r="F105" s="341" t="s">
        <v>37</v>
      </c>
      <c r="G105" s="343" t="s">
        <v>52</v>
      </c>
      <c r="H105" s="341" t="s">
        <v>53</v>
      </c>
      <c r="I105" s="341"/>
      <c r="J105" s="341"/>
      <c r="K105" s="341"/>
      <c r="L105" s="341"/>
      <c r="M105" s="341" t="s">
        <v>54</v>
      </c>
      <c r="N105" s="341"/>
      <c r="O105" s="341"/>
      <c r="P105" s="341"/>
      <c r="Q105" s="345" t="s">
        <v>55</v>
      </c>
      <c r="R105" s="75"/>
      <c r="S105" s="75"/>
      <c r="T105" s="75"/>
      <c r="U105" s="75"/>
      <c r="V105" s="75"/>
      <c r="W105" s="75"/>
      <c r="X105" s="75"/>
      <c r="Y105" s="75"/>
      <c r="Z105" s="75"/>
      <c r="AA105" s="75"/>
      <c r="AB105" s="75"/>
      <c r="AC105" s="75"/>
      <c r="AD105" s="75"/>
      <c r="AE105" s="75"/>
      <c r="AF105" s="75"/>
      <c r="AG105" s="75"/>
      <c r="AH105" s="75"/>
      <c r="AI105" s="75"/>
      <c r="AJ105" s="75"/>
      <c r="AK105" s="75"/>
      <c r="AL105" s="75"/>
      <c r="AM105" s="75"/>
      <c r="AN105" s="75"/>
      <c r="AO105" s="75"/>
      <c r="AP105" s="75"/>
      <c r="AQ105" s="75"/>
      <c r="AR105" s="75"/>
      <c r="AS105" s="75"/>
      <c r="AT105" s="75"/>
      <c r="AU105" s="75"/>
      <c r="AV105" s="75"/>
      <c r="AW105" s="75"/>
      <c r="AX105" s="75"/>
      <c r="AY105" s="75"/>
      <c r="AZ105" s="75"/>
      <c r="BA105" s="75"/>
      <c r="BB105" s="75"/>
      <c r="BC105" s="75"/>
      <c r="BD105" s="75"/>
      <c r="BE105" s="75"/>
      <c r="BF105" s="75"/>
      <c r="BG105" s="75"/>
      <c r="BH105" s="75"/>
      <c r="BI105" s="75"/>
      <c r="BJ105" s="75"/>
      <c r="BK105" s="75"/>
      <c r="BL105" s="75"/>
      <c r="BM105" s="75"/>
      <c r="BN105" s="75"/>
      <c r="BO105" s="75"/>
      <c r="BP105" s="75"/>
      <c r="BQ105" s="75"/>
      <c r="BR105" s="75"/>
      <c r="BS105" s="75"/>
      <c r="BT105" s="75"/>
      <c r="BU105" s="75"/>
      <c r="BV105" s="75"/>
      <c r="BW105" s="75"/>
      <c r="BX105" s="75"/>
      <c r="BY105" s="75"/>
      <c r="BZ105" s="75"/>
      <c r="CA105" s="75"/>
      <c r="CB105" s="75"/>
      <c r="CC105" s="75"/>
      <c r="CD105" s="75"/>
      <c r="CE105" s="75"/>
      <c r="CF105" s="75"/>
      <c r="CG105" s="75"/>
      <c r="CH105" s="75"/>
      <c r="CI105" s="75"/>
      <c r="CJ105" s="75"/>
      <c r="CK105" s="75"/>
      <c r="CL105" s="75"/>
      <c r="CM105" s="75"/>
      <c r="CN105" s="75"/>
      <c r="CO105" s="75"/>
      <c r="CP105" s="75"/>
      <c r="CQ105" s="75"/>
      <c r="CR105" s="75"/>
      <c r="CS105" s="75"/>
      <c r="CT105" s="75"/>
      <c r="CU105" s="75"/>
      <c r="CV105" s="75"/>
      <c r="CW105" s="75"/>
      <c r="CX105" s="75"/>
      <c r="CY105" s="75"/>
      <c r="CZ105" s="75"/>
      <c r="DA105" s="75"/>
      <c r="DB105" s="75"/>
      <c r="DC105" s="75"/>
      <c r="DD105" s="75"/>
      <c r="DE105" s="75"/>
      <c r="DF105" s="75"/>
      <c r="DG105" s="75"/>
      <c r="DH105" s="75"/>
      <c r="DI105" s="75"/>
      <c r="DJ105" s="75"/>
      <c r="DK105" s="75"/>
      <c r="DL105" s="75"/>
      <c r="DM105" s="75"/>
      <c r="DN105" s="75"/>
      <c r="DO105" s="75"/>
      <c r="DP105" s="75"/>
      <c r="DQ105" s="75"/>
      <c r="DR105" s="75"/>
      <c r="DS105" s="75"/>
      <c r="DT105" s="75"/>
      <c r="DU105" s="75"/>
      <c r="DV105" s="75"/>
      <c r="DW105" s="75"/>
      <c r="DX105" s="75"/>
      <c r="DY105" s="75"/>
      <c r="DZ105" s="75"/>
      <c r="EA105" s="75"/>
      <c r="EB105" s="75"/>
      <c r="EC105" s="75"/>
      <c r="ED105" s="75"/>
      <c r="EE105" s="75"/>
      <c r="EF105" s="75"/>
      <c r="EG105" s="75"/>
      <c r="EH105" s="75"/>
      <c r="EI105" s="75"/>
      <c r="EJ105" s="75"/>
      <c r="EK105" s="75"/>
      <c r="EL105" s="75"/>
      <c r="EM105" s="75"/>
      <c r="EN105" s="75"/>
      <c r="EO105" s="75"/>
      <c r="EP105" s="75"/>
      <c r="EQ105" s="75"/>
      <c r="ER105" s="75"/>
      <c r="ES105" s="75"/>
      <c r="ET105" s="75"/>
      <c r="EU105" s="75"/>
      <c r="EV105" s="75"/>
      <c r="EW105" s="75"/>
      <c r="EX105" s="75"/>
      <c r="EY105" s="75"/>
      <c r="EZ105" s="75"/>
      <c r="FA105" s="75"/>
      <c r="FB105" s="75"/>
      <c r="FC105" s="75"/>
      <c r="FD105" s="75"/>
      <c r="FE105" s="75"/>
      <c r="FF105" s="75"/>
      <c r="FG105" s="75"/>
      <c r="FH105" s="75"/>
      <c r="FI105" s="75"/>
    </row>
    <row r="106" spans="2:172" s="81" customFormat="1" ht="24" customHeight="1" thickBot="1" x14ac:dyDescent="0.25">
      <c r="B106" s="374"/>
      <c r="C106" s="375"/>
      <c r="D106" s="114" t="s">
        <v>56</v>
      </c>
      <c r="E106" s="117" t="s">
        <v>57</v>
      </c>
      <c r="F106" s="376"/>
      <c r="G106" s="377"/>
      <c r="H106" s="114" t="s">
        <v>58</v>
      </c>
      <c r="I106" s="116" t="s">
        <v>59</v>
      </c>
      <c r="J106" s="115" t="s">
        <v>60</v>
      </c>
      <c r="K106" s="114" t="s">
        <v>61</v>
      </c>
      <c r="L106" s="114" t="s">
        <v>62</v>
      </c>
      <c r="M106" s="114" t="s">
        <v>63</v>
      </c>
      <c r="N106" s="114" t="s">
        <v>64</v>
      </c>
      <c r="O106" s="114" t="s">
        <v>65</v>
      </c>
      <c r="P106" s="114" t="s">
        <v>66</v>
      </c>
      <c r="Q106" s="346"/>
      <c r="R106" s="75"/>
      <c r="S106" s="75"/>
      <c r="T106" s="75"/>
      <c r="U106" s="75"/>
      <c r="V106" s="75"/>
      <c r="W106" s="75"/>
      <c r="X106" s="75"/>
      <c r="Y106" s="75"/>
      <c r="Z106" s="75"/>
      <c r="AA106" s="75"/>
      <c r="AB106" s="75"/>
      <c r="AC106" s="75"/>
      <c r="AD106" s="75"/>
      <c r="AE106" s="75"/>
      <c r="AF106" s="75"/>
      <c r="AG106" s="75"/>
      <c r="AH106" s="75"/>
      <c r="AI106" s="75"/>
      <c r="AJ106" s="75"/>
      <c r="AK106" s="75"/>
      <c r="AL106" s="75"/>
      <c r="AM106" s="75"/>
      <c r="AN106" s="75"/>
      <c r="AO106" s="75"/>
      <c r="AP106" s="75"/>
      <c r="AQ106" s="75"/>
      <c r="AR106" s="75"/>
      <c r="AS106" s="75"/>
      <c r="AT106" s="75"/>
      <c r="AU106" s="75"/>
      <c r="AV106" s="75"/>
      <c r="AW106" s="75"/>
      <c r="AX106" s="75"/>
      <c r="AY106" s="75"/>
      <c r="AZ106" s="75"/>
      <c r="BA106" s="75"/>
      <c r="BB106" s="75"/>
      <c r="BC106" s="75"/>
      <c r="BD106" s="75"/>
      <c r="BE106" s="75"/>
      <c r="BF106" s="75"/>
      <c r="BG106" s="75"/>
      <c r="BH106" s="75"/>
      <c r="BI106" s="75"/>
      <c r="BJ106" s="75"/>
      <c r="BK106" s="75"/>
      <c r="BL106" s="75"/>
      <c r="BM106" s="75"/>
      <c r="BN106" s="75"/>
      <c r="BO106" s="75"/>
      <c r="BP106" s="75"/>
      <c r="BQ106" s="75"/>
      <c r="BR106" s="75"/>
      <c r="BS106" s="75"/>
      <c r="BT106" s="75"/>
      <c r="BU106" s="75"/>
      <c r="BV106" s="75"/>
      <c r="BW106" s="75"/>
      <c r="BX106" s="75"/>
      <c r="BY106" s="75"/>
      <c r="BZ106" s="75"/>
      <c r="CA106" s="75"/>
      <c r="CB106" s="75"/>
      <c r="CC106" s="75"/>
      <c r="CD106" s="75"/>
      <c r="CE106" s="75"/>
      <c r="CF106" s="75"/>
      <c r="CG106" s="75"/>
      <c r="CH106" s="75"/>
      <c r="CI106" s="75"/>
      <c r="CJ106" s="75"/>
      <c r="CK106" s="75"/>
      <c r="CL106" s="75"/>
      <c r="CM106" s="75"/>
      <c r="CN106" s="75"/>
      <c r="CO106" s="75"/>
      <c r="CP106" s="75"/>
      <c r="CQ106" s="75"/>
      <c r="CR106" s="75"/>
      <c r="CS106" s="75"/>
      <c r="CT106" s="75"/>
      <c r="CU106" s="75"/>
      <c r="CV106" s="75"/>
      <c r="CW106" s="75"/>
      <c r="CX106" s="75"/>
      <c r="CY106" s="75"/>
      <c r="CZ106" s="75"/>
      <c r="DA106" s="75"/>
      <c r="DB106" s="75"/>
      <c r="DC106" s="75"/>
      <c r="DD106" s="75"/>
      <c r="DE106" s="75"/>
      <c r="DF106" s="75"/>
      <c r="DG106" s="75"/>
      <c r="DH106" s="75"/>
      <c r="DI106" s="75"/>
      <c r="DJ106" s="75"/>
      <c r="DK106" s="75"/>
      <c r="DL106" s="75"/>
      <c r="DM106" s="75"/>
      <c r="DN106" s="75"/>
      <c r="DO106" s="75"/>
      <c r="DP106" s="75"/>
      <c r="DQ106" s="75"/>
      <c r="DR106" s="75"/>
      <c r="DS106" s="75"/>
      <c r="DT106" s="75"/>
      <c r="DU106" s="75"/>
      <c r="DV106" s="75"/>
      <c r="DW106" s="75"/>
      <c r="DX106" s="75"/>
      <c r="DY106" s="75"/>
      <c r="DZ106" s="75"/>
      <c r="EA106" s="75"/>
      <c r="EB106" s="75"/>
      <c r="EC106" s="75"/>
      <c r="ED106" s="75"/>
      <c r="EE106" s="75"/>
      <c r="EF106" s="75"/>
      <c r="EG106" s="75"/>
      <c r="EH106" s="75"/>
      <c r="EI106" s="75"/>
      <c r="EJ106" s="75"/>
      <c r="EK106" s="75"/>
      <c r="EL106" s="75"/>
      <c r="EM106" s="75"/>
      <c r="EN106" s="75"/>
      <c r="EO106" s="75"/>
      <c r="EP106" s="75"/>
      <c r="EQ106" s="75"/>
      <c r="ER106" s="75"/>
      <c r="ES106" s="75"/>
      <c r="ET106" s="75"/>
      <c r="EU106" s="75"/>
      <c r="EV106" s="75"/>
      <c r="EW106" s="75"/>
      <c r="EX106" s="75"/>
      <c r="EY106" s="75"/>
      <c r="EZ106" s="75"/>
      <c r="FA106" s="75"/>
      <c r="FB106" s="75"/>
      <c r="FC106" s="75"/>
      <c r="FD106" s="75"/>
      <c r="FE106" s="75"/>
      <c r="FF106" s="75"/>
      <c r="FG106" s="75"/>
      <c r="FH106" s="75"/>
      <c r="FI106" s="75"/>
    </row>
    <row r="107" spans="2:172" s="81" customFormat="1" ht="24" x14ac:dyDescent="0.2">
      <c r="B107" s="358" t="s">
        <v>120</v>
      </c>
      <c r="C107" s="359" t="s">
        <v>148</v>
      </c>
      <c r="D107" s="362" t="s">
        <v>69</v>
      </c>
      <c r="E107" s="365">
        <v>100</v>
      </c>
      <c r="F107" s="362" t="s">
        <v>38</v>
      </c>
      <c r="G107" s="55" t="s">
        <v>114</v>
      </c>
      <c r="H107" s="54">
        <v>7302050</v>
      </c>
      <c r="I107" s="113">
        <f>13320</f>
        <v>13320</v>
      </c>
      <c r="J107" s="113">
        <v>0</v>
      </c>
      <c r="K107" s="368" t="s">
        <v>36</v>
      </c>
      <c r="L107" s="371">
        <f>SUM(I107:I111)</f>
        <v>16780</v>
      </c>
      <c r="M107" s="112">
        <v>2500</v>
      </c>
      <c r="N107" s="112">
        <v>2500</v>
      </c>
      <c r="O107" s="112">
        <v>2500</v>
      </c>
      <c r="P107" s="112">
        <v>5820</v>
      </c>
      <c r="Q107" s="111"/>
      <c r="R107" s="75"/>
      <c r="S107" s="75"/>
      <c r="T107" s="75"/>
      <c r="U107" s="75"/>
      <c r="V107" s="75"/>
      <c r="W107" s="75"/>
      <c r="X107" s="75"/>
      <c r="Y107" s="75"/>
      <c r="Z107" s="75"/>
      <c r="AA107" s="75"/>
      <c r="AB107" s="75"/>
      <c r="AC107" s="75"/>
      <c r="AD107" s="75"/>
      <c r="AE107" s="75"/>
      <c r="AF107" s="75"/>
      <c r="AG107" s="75"/>
      <c r="AH107" s="75"/>
      <c r="AI107" s="75"/>
      <c r="AJ107" s="75"/>
      <c r="AK107" s="75"/>
      <c r="AL107" s="75"/>
      <c r="AM107" s="75"/>
      <c r="AN107" s="75"/>
      <c r="AO107" s="75"/>
      <c r="AP107" s="75"/>
      <c r="AQ107" s="75"/>
      <c r="AR107" s="75"/>
      <c r="AS107" s="75"/>
      <c r="AT107" s="75"/>
      <c r="AU107" s="75"/>
      <c r="AV107" s="75"/>
      <c r="AW107" s="75"/>
      <c r="AX107" s="75"/>
      <c r="AY107" s="75"/>
      <c r="AZ107" s="75"/>
      <c r="BA107" s="75"/>
      <c r="BB107" s="75"/>
      <c r="BC107" s="75"/>
      <c r="BD107" s="75"/>
      <c r="BE107" s="75"/>
      <c r="BF107" s="75"/>
      <c r="BG107" s="75"/>
      <c r="BH107" s="75"/>
      <c r="BI107" s="75"/>
      <c r="BJ107" s="75"/>
      <c r="BK107" s="75"/>
      <c r="BL107" s="75"/>
      <c r="BM107" s="75"/>
      <c r="BN107" s="75"/>
      <c r="BO107" s="75"/>
      <c r="BP107" s="75"/>
      <c r="BQ107" s="75"/>
      <c r="BR107" s="75"/>
      <c r="BS107" s="75"/>
      <c r="BT107" s="75"/>
      <c r="BU107" s="75"/>
      <c r="BV107" s="75"/>
      <c r="BW107" s="75"/>
      <c r="BX107" s="75"/>
      <c r="BY107" s="75"/>
      <c r="BZ107" s="75"/>
      <c r="CA107" s="75"/>
      <c r="CB107" s="75"/>
      <c r="CC107" s="75"/>
      <c r="CD107" s="75"/>
      <c r="CE107" s="75"/>
      <c r="CF107" s="75"/>
      <c r="CG107" s="75"/>
      <c r="CH107" s="75"/>
      <c r="CI107" s="75"/>
      <c r="CJ107" s="75"/>
      <c r="CK107" s="75"/>
      <c r="CL107" s="75"/>
      <c r="CM107" s="75"/>
      <c r="CN107" s="75"/>
      <c r="CO107" s="75"/>
      <c r="CP107" s="75"/>
      <c r="CQ107" s="75"/>
      <c r="CR107" s="75"/>
      <c r="CS107" s="75"/>
      <c r="CT107" s="75"/>
      <c r="CU107" s="75"/>
      <c r="CV107" s="75"/>
      <c r="CW107" s="75"/>
      <c r="CX107" s="75"/>
      <c r="CY107" s="75"/>
      <c r="CZ107" s="75"/>
      <c r="DA107" s="75"/>
      <c r="DB107" s="75"/>
      <c r="DC107" s="75"/>
      <c r="DD107" s="75"/>
      <c r="DE107" s="75"/>
      <c r="DF107" s="75"/>
      <c r="DG107" s="75"/>
      <c r="DH107" s="75"/>
      <c r="DI107" s="75"/>
      <c r="DJ107" s="75"/>
      <c r="DK107" s="75"/>
      <c r="DL107" s="75"/>
      <c r="DM107" s="75"/>
      <c r="DN107" s="75"/>
      <c r="DO107" s="75"/>
      <c r="DP107" s="75"/>
      <c r="DQ107" s="75"/>
      <c r="DR107" s="75"/>
      <c r="DS107" s="75"/>
      <c r="DT107" s="75"/>
      <c r="DU107" s="75"/>
      <c r="DV107" s="75"/>
      <c r="DW107" s="75"/>
      <c r="DX107" s="75"/>
      <c r="DY107" s="75"/>
      <c r="DZ107" s="75"/>
      <c r="EA107" s="75"/>
      <c r="EB107" s="75"/>
      <c r="EC107" s="75"/>
      <c r="ED107" s="75"/>
      <c r="EE107" s="75"/>
      <c r="EF107" s="75"/>
      <c r="EG107" s="75"/>
      <c r="EH107" s="75"/>
      <c r="EI107" s="75"/>
      <c r="EJ107" s="75"/>
      <c r="EK107" s="75"/>
      <c r="EL107" s="75"/>
      <c r="EM107" s="75"/>
      <c r="EN107" s="75"/>
      <c r="EO107" s="75"/>
      <c r="EP107" s="75"/>
      <c r="EQ107" s="75"/>
      <c r="ER107" s="75"/>
      <c r="ES107" s="75"/>
      <c r="ET107" s="75"/>
      <c r="EU107" s="75"/>
      <c r="EV107" s="75"/>
      <c r="EW107" s="75"/>
      <c r="EX107" s="75"/>
      <c r="EY107" s="75"/>
      <c r="EZ107" s="75"/>
      <c r="FA107" s="75"/>
      <c r="FB107" s="75"/>
      <c r="FC107" s="75"/>
      <c r="FD107" s="75"/>
      <c r="FE107" s="75"/>
      <c r="FF107" s="75"/>
      <c r="FG107" s="75"/>
      <c r="FH107" s="75"/>
      <c r="FI107" s="75"/>
    </row>
    <row r="108" spans="2:172" s="81" customFormat="1" x14ac:dyDescent="0.2">
      <c r="B108" s="355"/>
      <c r="C108" s="360"/>
      <c r="D108" s="363"/>
      <c r="E108" s="366"/>
      <c r="F108" s="363"/>
      <c r="G108" s="53" t="s">
        <v>115</v>
      </c>
      <c r="H108" s="50">
        <v>7308040</v>
      </c>
      <c r="I108" s="88">
        <v>40</v>
      </c>
      <c r="J108" s="88">
        <v>60</v>
      </c>
      <c r="K108" s="369"/>
      <c r="L108" s="372"/>
      <c r="M108" s="87">
        <v>20</v>
      </c>
      <c r="N108" s="87">
        <v>10</v>
      </c>
      <c r="O108" s="87">
        <v>10</v>
      </c>
      <c r="P108" s="87">
        <v>0</v>
      </c>
      <c r="Q108" s="86"/>
      <c r="R108" s="75"/>
      <c r="S108" s="75"/>
      <c r="T108" s="75"/>
      <c r="U108" s="75"/>
      <c r="V108" s="75"/>
      <c r="W108" s="75"/>
      <c r="X108" s="75"/>
      <c r="Y108" s="75"/>
      <c r="Z108" s="75"/>
      <c r="AA108" s="75"/>
      <c r="AB108" s="75"/>
      <c r="AC108" s="75"/>
      <c r="AD108" s="75"/>
      <c r="AE108" s="75"/>
      <c r="AF108" s="75"/>
      <c r="AG108" s="75"/>
      <c r="AH108" s="75"/>
      <c r="AI108" s="75"/>
      <c r="AJ108" s="75"/>
      <c r="AK108" s="75"/>
      <c r="AL108" s="75"/>
      <c r="AM108" s="75"/>
      <c r="AN108" s="75"/>
      <c r="AO108" s="75"/>
      <c r="AP108" s="75"/>
      <c r="AQ108" s="75"/>
      <c r="AR108" s="75"/>
      <c r="AS108" s="75"/>
      <c r="AT108" s="75"/>
      <c r="AU108" s="75"/>
      <c r="AV108" s="75"/>
      <c r="AW108" s="75"/>
      <c r="AX108" s="75"/>
      <c r="AY108" s="75"/>
      <c r="AZ108" s="75"/>
      <c r="BA108" s="75"/>
      <c r="BB108" s="75"/>
      <c r="BC108" s="75"/>
      <c r="BD108" s="75"/>
      <c r="BE108" s="75"/>
      <c r="BF108" s="75"/>
      <c r="BG108" s="75"/>
      <c r="BH108" s="75"/>
      <c r="BI108" s="75"/>
      <c r="BJ108" s="75"/>
      <c r="BK108" s="75"/>
      <c r="BL108" s="75"/>
      <c r="BM108" s="75"/>
      <c r="BN108" s="75"/>
      <c r="BO108" s="75"/>
      <c r="BP108" s="75"/>
      <c r="BQ108" s="75"/>
      <c r="BR108" s="75"/>
      <c r="BS108" s="75"/>
      <c r="BT108" s="75"/>
      <c r="BU108" s="75"/>
      <c r="BV108" s="75"/>
      <c r="BW108" s="75"/>
      <c r="BX108" s="75"/>
      <c r="BY108" s="75"/>
      <c r="BZ108" s="75"/>
      <c r="CA108" s="75"/>
      <c r="CB108" s="75"/>
      <c r="CC108" s="75"/>
      <c r="CD108" s="75"/>
      <c r="CE108" s="75"/>
      <c r="CF108" s="75"/>
      <c r="CG108" s="75"/>
      <c r="CH108" s="75"/>
      <c r="CI108" s="75"/>
      <c r="CJ108" s="75"/>
      <c r="CK108" s="75"/>
      <c r="CL108" s="75"/>
      <c r="CM108" s="75"/>
      <c r="CN108" s="75"/>
      <c r="CO108" s="75"/>
      <c r="CP108" s="75"/>
      <c r="CQ108" s="75"/>
      <c r="CR108" s="75"/>
      <c r="CS108" s="75"/>
      <c r="CT108" s="75"/>
      <c r="CU108" s="75"/>
      <c r="CV108" s="75"/>
      <c r="CW108" s="75"/>
      <c r="CX108" s="75"/>
      <c r="CY108" s="75"/>
      <c r="CZ108" s="75"/>
      <c r="DA108" s="75"/>
      <c r="DB108" s="75"/>
      <c r="DC108" s="75"/>
      <c r="DD108" s="75"/>
      <c r="DE108" s="75"/>
      <c r="DF108" s="75"/>
      <c r="DG108" s="75"/>
      <c r="DH108" s="75"/>
      <c r="DI108" s="75"/>
      <c r="DJ108" s="75"/>
      <c r="DK108" s="75"/>
      <c r="DL108" s="75"/>
      <c r="DM108" s="75"/>
      <c r="DN108" s="75"/>
      <c r="DO108" s="75"/>
      <c r="DP108" s="75"/>
      <c r="DQ108" s="75"/>
      <c r="DR108" s="75"/>
      <c r="DS108" s="75"/>
      <c r="DT108" s="75"/>
      <c r="DU108" s="75"/>
      <c r="DV108" s="75"/>
      <c r="DW108" s="75"/>
      <c r="DX108" s="75"/>
      <c r="DY108" s="75"/>
      <c r="DZ108" s="75"/>
      <c r="EA108" s="75"/>
      <c r="EB108" s="75"/>
      <c r="EC108" s="75"/>
      <c r="ED108" s="75"/>
      <c r="EE108" s="75"/>
      <c r="EF108" s="75"/>
      <c r="EG108" s="75"/>
      <c r="EH108" s="75"/>
      <c r="EI108" s="75"/>
      <c r="EJ108" s="75"/>
      <c r="EK108" s="75"/>
      <c r="EL108" s="75"/>
      <c r="EM108" s="75"/>
      <c r="EN108" s="75"/>
      <c r="EO108" s="75"/>
      <c r="EP108" s="75"/>
      <c r="EQ108" s="75"/>
      <c r="ER108" s="75"/>
      <c r="ES108" s="75"/>
      <c r="ET108" s="75"/>
      <c r="EU108" s="75"/>
      <c r="EV108" s="75"/>
      <c r="EW108" s="75"/>
      <c r="EX108" s="75"/>
      <c r="EY108" s="75"/>
      <c r="EZ108" s="75"/>
      <c r="FA108" s="75"/>
      <c r="FB108" s="75"/>
      <c r="FC108" s="75"/>
      <c r="FD108" s="75"/>
      <c r="FE108" s="75"/>
      <c r="FF108" s="75"/>
      <c r="FG108" s="75"/>
      <c r="FH108" s="75"/>
      <c r="FI108" s="75"/>
    </row>
    <row r="109" spans="2:172" s="81" customFormat="1" ht="13.9" customHeight="1" x14ac:dyDescent="0.2">
      <c r="B109" s="355"/>
      <c r="C109" s="360"/>
      <c r="D109" s="363"/>
      <c r="E109" s="366"/>
      <c r="F109" s="363"/>
      <c r="G109" s="53" t="s">
        <v>116</v>
      </c>
      <c r="H109" s="50">
        <v>7308050</v>
      </c>
      <c r="I109" s="88">
        <v>220</v>
      </c>
      <c r="J109" s="88">
        <v>300</v>
      </c>
      <c r="K109" s="369"/>
      <c r="L109" s="372"/>
      <c r="M109" s="87">
        <v>100</v>
      </c>
      <c r="N109" s="87">
        <v>100</v>
      </c>
      <c r="O109" s="87">
        <v>0</v>
      </c>
      <c r="P109" s="87">
        <v>20</v>
      </c>
      <c r="Q109" s="86"/>
      <c r="R109" s="75"/>
      <c r="S109" s="75"/>
      <c r="T109" s="75"/>
      <c r="U109" s="75"/>
      <c r="V109" s="75"/>
      <c r="W109" s="75"/>
      <c r="X109" s="75"/>
      <c r="Y109" s="75"/>
      <c r="Z109" s="75"/>
      <c r="AA109" s="75"/>
      <c r="AB109" s="75"/>
      <c r="AC109" s="75"/>
      <c r="AD109" s="75"/>
      <c r="AE109" s="75"/>
      <c r="AF109" s="75"/>
      <c r="AG109" s="75"/>
      <c r="AH109" s="75"/>
      <c r="AI109" s="75"/>
      <c r="AJ109" s="75"/>
      <c r="AK109" s="75"/>
      <c r="AL109" s="75"/>
      <c r="AM109" s="75"/>
      <c r="AN109" s="75"/>
      <c r="AO109" s="75"/>
      <c r="AP109" s="75"/>
      <c r="AQ109" s="75"/>
      <c r="AR109" s="75"/>
      <c r="AS109" s="75"/>
      <c r="AT109" s="75"/>
      <c r="AU109" s="75"/>
      <c r="AV109" s="75"/>
      <c r="AW109" s="75"/>
      <c r="AX109" s="75"/>
      <c r="AY109" s="75"/>
      <c r="AZ109" s="75"/>
      <c r="BA109" s="75"/>
      <c r="BB109" s="75"/>
      <c r="BC109" s="75"/>
      <c r="BD109" s="75"/>
      <c r="BE109" s="75"/>
      <c r="BF109" s="75"/>
      <c r="BG109" s="75"/>
      <c r="BH109" s="75"/>
      <c r="BI109" s="75"/>
      <c r="BJ109" s="75"/>
      <c r="BK109" s="75"/>
      <c r="BL109" s="75"/>
      <c r="BM109" s="75"/>
      <c r="BN109" s="75"/>
      <c r="BO109" s="75"/>
      <c r="BP109" s="75"/>
      <c r="BQ109" s="75"/>
      <c r="BR109" s="75"/>
      <c r="BS109" s="75"/>
      <c r="BT109" s="75"/>
      <c r="BU109" s="75"/>
      <c r="BV109" s="75"/>
      <c r="BW109" s="75"/>
      <c r="BX109" s="75"/>
      <c r="BY109" s="75"/>
      <c r="BZ109" s="75"/>
      <c r="CA109" s="75"/>
      <c r="CB109" s="75"/>
      <c r="CC109" s="75"/>
      <c r="CD109" s="75"/>
      <c r="CE109" s="75"/>
      <c r="CF109" s="75"/>
      <c r="CG109" s="75"/>
      <c r="CH109" s="75"/>
      <c r="CI109" s="75"/>
      <c r="CJ109" s="75"/>
      <c r="CK109" s="75"/>
      <c r="CL109" s="75"/>
      <c r="CM109" s="75"/>
      <c r="CN109" s="75"/>
      <c r="CO109" s="75"/>
      <c r="CP109" s="75"/>
      <c r="CQ109" s="75"/>
      <c r="CR109" s="75"/>
      <c r="CS109" s="75"/>
      <c r="CT109" s="75"/>
      <c r="CU109" s="75"/>
      <c r="CV109" s="75"/>
      <c r="CW109" s="75"/>
      <c r="CX109" s="75"/>
      <c r="CY109" s="75"/>
      <c r="CZ109" s="75"/>
      <c r="DA109" s="75"/>
      <c r="DB109" s="75"/>
      <c r="DC109" s="75"/>
      <c r="DD109" s="75"/>
      <c r="DE109" s="75"/>
      <c r="DF109" s="75"/>
      <c r="DG109" s="75"/>
      <c r="DH109" s="75"/>
      <c r="DI109" s="75"/>
      <c r="DJ109" s="75"/>
      <c r="DK109" s="75"/>
      <c r="DL109" s="75"/>
      <c r="DM109" s="75"/>
      <c r="DN109" s="75"/>
      <c r="DO109" s="75"/>
      <c r="DP109" s="75"/>
      <c r="DQ109" s="75"/>
      <c r="DR109" s="75"/>
      <c r="DS109" s="75"/>
      <c r="DT109" s="75"/>
      <c r="DU109" s="75"/>
      <c r="DV109" s="75"/>
      <c r="DW109" s="75"/>
      <c r="DX109" s="75"/>
      <c r="DY109" s="75"/>
      <c r="DZ109" s="75"/>
      <c r="EA109" s="75"/>
      <c r="EB109" s="75"/>
      <c r="EC109" s="75"/>
      <c r="ED109" s="75"/>
      <c r="EE109" s="75"/>
      <c r="EF109" s="75"/>
      <c r="EG109" s="75"/>
      <c r="EH109" s="75"/>
      <c r="EI109" s="75"/>
      <c r="EJ109" s="75"/>
      <c r="EK109" s="75"/>
      <c r="EL109" s="75"/>
      <c r="EM109" s="75"/>
      <c r="EN109" s="75"/>
      <c r="EO109" s="75"/>
      <c r="EP109" s="75"/>
      <c r="EQ109" s="75"/>
      <c r="ER109" s="75"/>
      <c r="ES109" s="75"/>
      <c r="ET109" s="75"/>
      <c r="EU109" s="75"/>
      <c r="EV109" s="75"/>
      <c r="EW109" s="75"/>
      <c r="EX109" s="75"/>
      <c r="EY109" s="75"/>
      <c r="EZ109" s="75"/>
      <c r="FA109" s="75"/>
      <c r="FB109" s="75"/>
      <c r="FC109" s="75"/>
      <c r="FD109" s="75"/>
      <c r="FE109" s="75"/>
      <c r="FF109" s="75"/>
      <c r="FG109" s="75"/>
      <c r="FH109" s="75"/>
      <c r="FI109" s="75"/>
    </row>
    <row r="110" spans="2:172" s="81" customFormat="1" x14ac:dyDescent="0.2">
      <c r="B110" s="355"/>
      <c r="C110" s="360"/>
      <c r="D110" s="363"/>
      <c r="E110" s="366"/>
      <c r="F110" s="363"/>
      <c r="G110" s="53" t="s">
        <v>117</v>
      </c>
      <c r="H110" s="50">
        <v>7308200</v>
      </c>
      <c r="I110" s="88">
        <v>200</v>
      </c>
      <c r="J110" s="88">
        <v>200</v>
      </c>
      <c r="K110" s="369"/>
      <c r="L110" s="372"/>
      <c r="M110" s="87">
        <v>100</v>
      </c>
      <c r="N110" s="87">
        <v>100</v>
      </c>
      <c r="O110" s="87">
        <v>0</v>
      </c>
      <c r="P110" s="87">
        <v>0</v>
      </c>
      <c r="Q110" s="86"/>
      <c r="R110" s="75"/>
      <c r="S110" s="75"/>
      <c r="T110" s="75"/>
      <c r="U110" s="75"/>
      <c r="V110" s="75"/>
      <c r="W110" s="75"/>
      <c r="X110" s="75"/>
      <c r="Y110" s="75"/>
      <c r="Z110" s="75"/>
      <c r="AA110" s="75"/>
      <c r="AB110" s="75"/>
      <c r="AC110" s="75"/>
      <c r="AD110" s="75"/>
      <c r="AE110" s="75"/>
      <c r="AF110" s="75"/>
      <c r="AG110" s="75"/>
      <c r="AH110" s="75"/>
      <c r="AI110" s="75"/>
      <c r="AJ110" s="75"/>
      <c r="AK110" s="75"/>
      <c r="AL110" s="75"/>
      <c r="AM110" s="75"/>
      <c r="AN110" s="75"/>
      <c r="AO110" s="75"/>
      <c r="AP110" s="75"/>
      <c r="AQ110" s="75"/>
      <c r="AR110" s="75"/>
      <c r="AS110" s="75"/>
      <c r="AT110" s="75"/>
      <c r="AU110" s="75"/>
      <c r="AV110" s="75"/>
      <c r="AW110" s="75"/>
      <c r="AX110" s="75"/>
      <c r="AY110" s="75"/>
      <c r="AZ110" s="75"/>
      <c r="BA110" s="75"/>
      <c r="BB110" s="75"/>
      <c r="BC110" s="75"/>
      <c r="BD110" s="75"/>
      <c r="BE110" s="75"/>
      <c r="BF110" s="75"/>
      <c r="BG110" s="75"/>
      <c r="BH110" s="75"/>
      <c r="BI110" s="75"/>
      <c r="BJ110" s="75"/>
      <c r="BK110" s="75"/>
      <c r="BL110" s="75"/>
      <c r="BM110" s="75"/>
      <c r="BN110" s="75"/>
      <c r="BO110" s="75"/>
      <c r="BP110" s="75"/>
      <c r="BQ110" s="75"/>
      <c r="BR110" s="75"/>
      <c r="BS110" s="75"/>
      <c r="BT110" s="75"/>
      <c r="BU110" s="75"/>
      <c r="BV110" s="75"/>
      <c r="BW110" s="75"/>
      <c r="BX110" s="75"/>
      <c r="BY110" s="75"/>
      <c r="BZ110" s="75"/>
      <c r="CA110" s="75"/>
      <c r="CB110" s="75"/>
      <c r="CC110" s="75"/>
      <c r="CD110" s="75"/>
      <c r="CE110" s="75"/>
      <c r="CF110" s="75"/>
      <c r="CG110" s="75"/>
      <c r="CH110" s="75"/>
      <c r="CI110" s="75"/>
      <c r="CJ110" s="75"/>
      <c r="CK110" s="75"/>
      <c r="CL110" s="75"/>
      <c r="CM110" s="75"/>
      <c r="CN110" s="75"/>
      <c r="CO110" s="75"/>
      <c r="CP110" s="75"/>
      <c r="CQ110" s="75"/>
      <c r="CR110" s="75"/>
      <c r="CS110" s="75"/>
      <c r="CT110" s="75"/>
      <c r="CU110" s="75"/>
      <c r="CV110" s="75"/>
      <c r="CW110" s="75"/>
      <c r="CX110" s="75"/>
      <c r="CY110" s="75"/>
      <c r="CZ110" s="75"/>
      <c r="DA110" s="75"/>
      <c r="DB110" s="75"/>
      <c r="DC110" s="75"/>
      <c r="DD110" s="75"/>
      <c r="DE110" s="75"/>
      <c r="DF110" s="75"/>
      <c r="DG110" s="75"/>
      <c r="DH110" s="75"/>
      <c r="DI110" s="75"/>
      <c r="DJ110" s="75"/>
      <c r="DK110" s="75"/>
      <c r="DL110" s="75"/>
      <c r="DM110" s="75"/>
      <c r="DN110" s="75"/>
      <c r="DO110" s="75"/>
      <c r="DP110" s="75"/>
      <c r="DQ110" s="75"/>
      <c r="DR110" s="75"/>
      <c r="DS110" s="75"/>
      <c r="DT110" s="75"/>
      <c r="DU110" s="75"/>
      <c r="DV110" s="75"/>
      <c r="DW110" s="75"/>
      <c r="DX110" s="75"/>
      <c r="DY110" s="75"/>
      <c r="DZ110" s="75"/>
      <c r="EA110" s="75"/>
      <c r="EB110" s="75"/>
      <c r="EC110" s="75"/>
      <c r="ED110" s="75"/>
      <c r="EE110" s="75"/>
      <c r="EF110" s="75"/>
      <c r="EG110" s="75"/>
      <c r="EH110" s="75"/>
      <c r="EI110" s="75"/>
      <c r="EJ110" s="75"/>
      <c r="EK110" s="75"/>
      <c r="EL110" s="75"/>
      <c r="EM110" s="75"/>
      <c r="EN110" s="75"/>
      <c r="EO110" s="75"/>
      <c r="EP110" s="75"/>
      <c r="EQ110" s="75"/>
      <c r="ER110" s="75"/>
      <c r="ES110" s="75"/>
      <c r="ET110" s="75"/>
      <c r="EU110" s="75"/>
      <c r="EV110" s="75"/>
      <c r="EW110" s="75"/>
      <c r="EX110" s="75"/>
      <c r="EY110" s="75"/>
      <c r="EZ110" s="75"/>
      <c r="FA110" s="75"/>
      <c r="FB110" s="75"/>
      <c r="FC110" s="75"/>
      <c r="FD110" s="75"/>
      <c r="FE110" s="75"/>
      <c r="FF110" s="75"/>
      <c r="FG110" s="75"/>
      <c r="FH110" s="75"/>
      <c r="FI110" s="75"/>
    </row>
    <row r="111" spans="2:172" s="103" customFormat="1" ht="22.15" customHeight="1" thickBot="1" x14ac:dyDescent="0.25">
      <c r="B111" s="334"/>
      <c r="C111" s="361"/>
      <c r="D111" s="364"/>
      <c r="E111" s="367"/>
      <c r="F111" s="364"/>
      <c r="G111" s="52" t="s">
        <v>118</v>
      </c>
      <c r="H111" s="51">
        <v>7801030</v>
      </c>
      <c r="I111" s="110">
        <v>3000</v>
      </c>
      <c r="J111" s="110">
        <v>3000</v>
      </c>
      <c r="K111" s="370"/>
      <c r="L111" s="373"/>
      <c r="M111" s="109">
        <v>0</v>
      </c>
      <c r="N111" s="109">
        <v>3000</v>
      </c>
      <c r="O111" s="109">
        <v>0</v>
      </c>
      <c r="P111" s="109">
        <v>0</v>
      </c>
      <c r="Q111" s="108"/>
    </row>
    <row r="112" spans="2:172" s="103" customFormat="1" ht="12.75" thickBot="1" x14ac:dyDescent="0.25">
      <c r="B112" s="322" t="s">
        <v>72</v>
      </c>
      <c r="C112" s="323"/>
      <c r="D112" s="323"/>
      <c r="E112" s="323"/>
      <c r="F112" s="323"/>
      <c r="G112" s="323"/>
      <c r="H112" s="323"/>
      <c r="I112" s="83">
        <f>SUM(I107:I111)</f>
        <v>16780</v>
      </c>
      <c r="J112" s="83">
        <f>SUM(J107:J111)</f>
        <v>3560</v>
      </c>
      <c r="K112" s="84" t="s">
        <v>72</v>
      </c>
      <c r="L112" s="83">
        <f>SUM(L107)</f>
        <v>16780</v>
      </c>
      <c r="M112" s="83">
        <f>SUM(M107:M111)</f>
        <v>2720</v>
      </c>
      <c r="N112" s="83">
        <f>SUM(N107:N111)</f>
        <v>5710</v>
      </c>
      <c r="O112" s="83">
        <f>SUM(O107:O111)</f>
        <v>2510</v>
      </c>
      <c r="P112" s="83">
        <f>SUM(P107:P111)</f>
        <v>5840</v>
      </c>
      <c r="Q112" s="82"/>
    </row>
    <row r="113" spans="2:172" s="103" customFormat="1" ht="15" customHeight="1" thickBot="1" x14ac:dyDescent="0.25">
      <c r="B113" s="107"/>
      <c r="C113" s="107"/>
      <c r="D113" s="107"/>
      <c r="E113" s="107"/>
      <c r="F113" s="107"/>
      <c r="G113" s="107"/>
      <c r="H113" s="107"/>
      <c r="I113" s="105"/>
      <c r="J113" s="105"/>
      <c r="K113" s="106"/>
      <c r="L113" s="105"/>
      <c r="M113" s="105"/>
      <c r="N113" s="105"/>
      <c r="O113" s="105"/>
      <c r="P113" s="105"/>
      <c r="Q113" s="48"/>
    </row>
    <row r="114" spans="2:172" s="85" customFormat="1" ht="25.15" customHeight="1" thickBot="1" x14ac:dyDescent="0.25">
      <c r="B114" s="347" t="s">
        <v>39</v>
      </c>
      <c r="C114" s="348"/>
      <c r="D114" s="102">
        <v>9</v>
      </c>
      <c r="E114" s="101"/>
      <c r="F114" s="75"/>
      <c r="G114" s="77"/>
      <c r="H114" s="47"/>
      <c r="I114" s="76"/>
      <c r="J114" s="76"/>
      <c r="K114" s="75"/>
      <c r="L114" s="75"/>
      <c r="M114" s="75"/>
      <c r="N114" s="75"/>
      <c r="O114" s="75"/>
      <c r="P114" s="100"/>
      <c r="Q114" s="81"/>
    </row>
    <row r="115" spans="2:172" s="85" customFormat="1" ht="22.15" customHeight="1" thickBot="1" x14ac:dyDescent="0.25">
      <c r="B115" s="349" t="s">
        <v>40</v>
      </c>
      <c r="C115" s="350"/>
      <c r="D115" s="350"/>
      <c r="E115" s="350"/>
      <c r="F115" s="350"/>
      <c r="G115" s="350"/>
      <c r="H115" s="350"/>
      <c r="I115" s="350"/>
      <c r="J115" s="350"/>
      <c r="K115" s="350"/>
      <c r="L115" s="350"/>
      <c r="M115" s="350"/>
      <c r="N115" s="350"/>
      <c r="O115" s="350"/>
      <c r="P115" s="350"/>
      <c r="Q115" s="351"/>
    </row>
    <row r="116" spans="2:172" s="85" customFormat="1" ht="29.25" customHeight="1" x14ac:dyDescent="0.2">
      <c r="B116" s="99" t="s">
        <v>41</v>
      </c>
      <c r="C116" s="352" t="s">
        <v>199</v>
      </c>
      <c r="D116" s="353"/>
      <c r="E116" s="353"/>
      <c r="F116" s="353"/>
      <c r="G116" s="353"/>
      <c r="H116" s="353"/>
      <c r="I116" s="353"/>
      <c r="J116" s="353"/>
      <c r="K116" s="353"/>
      <c r="L116" s="353"/>
      <c r="M116" s="353"/>
      <c r="N116" s="353"/>
      <c r="O116" s="353"/>
      <c r="P116" s="353"/>
      <c r="Q116" s="354"/>
    </row>
    <row r="117" spans="2:172" s="85" customFormat="1" ht="22.15" customHeight="1" x14ac:dyDescent="0.2">
      <c r="B117" s="98" t="s">
        <v>43</v>
      </c>
      <c r="C117" s="355" t="s">
        <v>149</v>
      </c>
      <c r="D117" s="356"/>
      <c r="E117" s="356"/>
      <c r="F117" s="356"/>
      <c r="G117" s="356"/>
      <c r="H117" s="356"/>
      <c r="I117" s="356"/>
      <c r="J117" s="356"/>
      <c r="K117" s="356"/>
      <c r="L117" s="356"/>
      <c r="M117" s="356"/>
      <c r="N117" s="356"/>
      <c r="O117" s="356"/>
      <c r="P117" s="356"/>
      <c r="Q117" s="357"/>
    </row>
    <row r="118" spans="2:172" s="85" customFormat="1" ht="22.15" customHeight="1" x14ac:dyDescent="0.2">
      <c r="B118" s="97" t="s">
        <v>45</v>
      </c>
      <c r="C118" s="355" t="s">
        <v>200</v>
      </c>
      <c r="D118" s="356"/>
      <c r="E118" s="356"/>
      <c r="F118" s="356"/>
      <c r="G118" s="356"/>
      <c r="H118" s="356"/>
      <c r="I118" s="356"/>
      <c r="J118" s="356"/>
      <c r="K118" s="356"/>
      <c r="L118" s="356"/>
      <c r="M118" s="356"/>
      <c r="N118" s="356"/>
      <c r="O118" s="356"/>
      <c r="P118" s="356"/>
      <c r="Q118" s="357"/>
    </row>
    <row r="119" spans="2:172" s="85" customFormat="1" ht="22.15" customHeight="1" thickBot="1" x14ac:dyDescent="0.25">
      <c r="B119" s="96" t="s">
        <v>47</v>
      </c>
      <c r="C119" s="334" t="s">
        <v>150</v>
      </c>
      <c r="D119" s="335"/>
      <c r="E119" s="335"/>
      <c r="F119" s="335"/>
      <c r="G119" s="335"/>
      <c r="H119" s="335"/>
      <c r="I119" s="335"/>
      <c r="J119" s="335"/>
      <c r="K119" s="335"/>
      <c r="L119" s="335"/>
      <c r="M119" s="335"/>
      <c r="N119" s="335"/>
      <c r="O119" s="335"/>
      <c r="P119" s="335"/>
      <c r="Q119" s="336"/>
    </row>
    <row r="120" spans="2:172" s="85" customFormat="1" ht="22.15" customHeight="1" x14ac:dyDescent="0.2">
      <c r="B120" s="337" t="s">
        <v>49</v>
      </c>
      <c r="C120" s="339" t="s">
        <v>50</v>
      </c>
      <c r="D120" s="341" t="s">
        <v>51</v>
      </c>
      <c r="E120" s="341"/>
      <c r="F120" s="341" t="s">
        <v>37</v>
      </c>
      <c r="G120" s="343" t="s">
        <v>52</v>
      </c>
      <c r="H120" s="341" t="s">
        <v>53</v>
      </c>
      <c r="I120" s="341"/>
      <c r="J120" s="341"/>
      <c r="K120" s="341"/>
      <c r="L120" s="341"/>
      <c r="M120" s="341" t="s">
        <v>54</v>
      </c>
      <c r="N120" s="341"/>
      <c r="O120" s="341"/>
      <c r="P120" s="341"/>
      <c r="Q120" s="345" t="s">
        <v>55</v>
      </c>
    </row>
    <row r="121" spans="2:172" s="85" customFormat="1" ht="25.5" x14ac:dyDescent="0.2">
      <c r="B121" s="338"/>
      <c r="C121" s="340"/>
      <c r="D121" s="92" t="s">
        <v>56</v>
      </c>
      <c r="E121" s="95" t="s">
        <v>57</v>
      </c>
      <c r="F121" s="342"/>
      <c r="G121" s="344"/>
      <c r="H121" s="92" t="s">
        <v>58</v>
      </c>
      <c r="I121" s="94" t="s">
        <v>59</v>
      </c>
      <c r="J121" s="93" t="s">
        <v>60</v>
      </c>
      <c r="K121" s="92" t="s">
        <v>61</v>
      </c>
      <c r="L121" s="92" t="s">
        <v>62</v>
      </c>
      <c r="M121" s="92" t="s">
        <v>63</v>
      </c>
      <c r="N121" s="92" t="s">
        <v>64</v>
      </c>
      <c r="O121" s="92" t="s">
        <v>65</v>
      </c>
      <c r="P121" s="92" t="s">
        <v>66</v>
      </c>
      <c r="Q121" s="346"/>
      <c r="R121" s="328"/>
      <c r="S121" s="328"/>
      <c r="T121" s="328"/>
      <c r="U121" s="328"/>
      <c r="V121" s="328"/>
    </row>
    <row r="122" spans="2:172" s="85" customFormat="1" ht="29.45" customHeight="1" x14ac:dyDescent="0.2">
      <c r="B122" s="329" t="s">
        <v>199</v>
      </c>
      <c r="C122" s="330" t="s">
        <v>201</v>
      </c>
      <c r="D122" s="331" t="s">
        <v>69</v>
      </c>
      <c r="E122" s="330">
        <v>100</v>
      </c>
      <c r="F122" s="331" t="s">
        <v>38</v>
      </c>
      <c r="G122" s="282" t="s">
        <v>79</v>
      </c>
      <c r="H122" s="91">
        <v>730605</v>
      </c>
      <c r="I122" s="90">
        <v>5608.76</v>
      </c>
      <c r="J122" s="90">
        <v>91552.88</v>
      </c>
      <c r="K122" s="330" t="s">
        <v>36</v>
      </c>
      <c r="L122" s="332">
        <f>+SUM(I122:I123)</f>
        <v>20308.760000000002</v>
      </c>
      <c r="M122" s="89"/>
      <c r="N122" s="89"/>
      <c r="O122" s="89"/>
      <c r="P122" s="89">
        <f t="shared" ref="P122:P123" si="0">+I122</f>
        <v>5608.76</v>
      </c>
      <c r="Q122" s="86"/>
    </row>
    <row r="123" spans="2:172" s="85" customFormat="1" ht="119.25" customHeight="1" thickBot="1" x14ac:dyDescent="0.25">
      <c r="B123" s="329"/>
      <c r="C123" s="330"/>
      <c r="D123" s="331"/>
      <c r="E123" s="330"/>
      <c r="F123" s="331"/>
      <c r="G123" s="281" t="s">
        <v>152</v>
      </c>
      <c r="H123" s="50">
        <v>730814</v>
      </c>
      <c r="I123" s="88">
        <v>14700</v>
      </c>
      <c r="J123" s="88">
        <v>14700</v>
      </c>
      <c r="K123" s="330"/>
      <c r="L123" s="333"/>
      <c r="M123" s="87"/>
      <c r="N123" s="87"/>
      <c r="O123" s="87"/>
      <c r="P123" s="87">
        <f t="shared" si="0"/>
        <v>14700</v>
      </c>
      <c r="Q123" s="86"/>
    </row>
    <row r="124" spans="2:172" s="81" customFormat="1" ht="22.15" customHeight="1" thickBot="1" x14ac:dyDescent="0.25">
      <c r="B124" s="322" t="s">
        <v>72</v>
      </c>
      <c r="C124" s="323"/>
      <c r="D124" s="323"/>
      <c r="E124" s="323"/>
      <c r="F124" s="323"/>
      <c r="G124" s="323"/>
      <c r="H124" s="323"/>
      <c r="I124" s="83">
        <f>SUM(I122:I123)</f>
        <v>20308.760000000002</v>
      </c>
      <c r="J124" s="83">
        <f>SUM(J122:J123)</f>
        <v>106252.88</v>
      </c>
      <c r="K124" s="84" t="s">
        <v>72</v>
      </c>
      <c r="L124" s="83">
        <f>+L122</f>
        <v>20308.760000000002</v>
      </c>
      <c r="M124" s="83">
        <f>SUM(M122:M123)</f>
        <v>0</v>
      </c>
      <c r="N124" s="83">
        <f>SUM(N122:N123)</f>
        <v>0</v>
      </c>
      <c r="O124" s="83">
        <f>SUM(O122:O123)</f>
        <v>0</v>
      </c>
      <c r="P124" s="83">
        <f>SUM(P122:P123)</f>
        <v>20308.760000000002</v>
      </c>
      <c r="Q124" s="82"/>
      <c r="R124" s="75"/>
      <c r="S124" s="75"/>
      <c r="T124" s="75"/>
      <c r="U124" s="75"/>
      <c r="V124" s="75"/>
      <c r="W124" s="75"/>
      <c r="X124" s="75"/>
      <c r="Y124" s="75"/>
      <c r="Z124" s="75"/>
      <c r="AA124" s="75"/>
      <c r="AB124" s="75"/>
      <c r="AC124" s="75"/>
      <c r="AD124" s="75"/>
      <c r="AE124" s="75"/>
      <c r="AF124" s="75"/>
      <c r="AG124" s="75"/>
      <c r="AH124" s="75"/>
      <c r="AI124" s="75"/>
      <c r="AJ124" s="75"/>
      <c r="AK124" s="75"/>
      <c r="AL124" s="75"/>
      <c r="AM124" s="75"/>
      <c r="AN124" s="75"/>
      <c r="AO124" s="75"/>
      <c r="AP124" s="75"/>
      <c r="AQ124" s="75"/>
      <c r="AR124" s="75"/>
      <c r="AS124" s="75"/>
      <c r="AT124" s="75"/>
      <c r="AU124" s="75"/>
      <c r="AV124" s="75"/>
      <c r="AW124" s="75"/>
      <c r="AX124" s="75"/>
      <c r="AY124" s="75"/>
      <c r="AZ124" s="75"/>
      <c r="BA124" s="75"/>
      <c r="BB124" s="75"/>
      <c r="BC124" s="75"/>
      <c r="BD124" s="75"/>
      <c r="BE124" s="75"/>
      <c r="BF124" s="75"/>
      <c r="BG124" s="75"/>
      <c r="BH124" s="75"/>
      <c r="BI124" s="75"/>
      <c r="BJ124" s="75"/>
      <c r="BK124" s="75"/>
      <c r="BL124" s="75"/>
      <c r="BM124" s="75"/>
      <c r="BN124" s="75"/>
      <c r="BO124" s="75"/>
      <c r="BP124" s="75"/>
      <c r="BQ124" s="75"/>
      <c r="BR124" s="75"/>
      <c r="BS124" s="75"/>
      <c r="BT124" s="75"/>
      <c r="BU124" s="75"/>
      <c r="BV124" s="75"/>
      <c r="BW124" s="75"/>
      <c r="BX124" s="75"/>
      <c r="BY124" s="75"/>
      <c r="BZ124" s="75"/>
      <c r="CA124" s="75"/>
      <c r="CB124" s="75"/>
      <c r="CC124" s="75"/>
      <c r="CD124" s="75"/>
      <c r="CE124" s="75"/>
      <c r="CF124" s="75"/>
      <c r="CG124" s="75"/>
      <c r="CH124" s="75"/>
      <c r="CI124" s="75"/>
      <c r="CJ124" s="75"/>
      <c r="CK124" s="75"/>
      <c r="CL124" s="75"/>
      <c r="CM124" s="75"/>
      <c r="CN124" s="75"/>
      <c r="CO124" s="75"/>
      <c r="CP124" s="75"/>
      <c r="CQ124" s="75"/>
      <c r="CR124" s="75"/>
      <c r="CS124" s="75"/>
      <c r="CT124" s="75"/>
      <c r="CU124" s="75"/>
      <c r="CV124" s="75"/>
      <c r="CW124" s="75"/>
      <c r="CX124" s="75"/>
      <c r="CY124" s="75"/>
      <c r="CZ124" s="75"/>
      <c r="DA124" s="75"/>
      <c r="DB124" s="75"/>
      <c r="DC124" s="75"/>
      <c r="DD124" s="75"/>
      <c r="DE124" s="75"/>
      <c r="DF124" s="75"/>
      <c r="DG124" s="75"/>
      <c r="DH124" s="75"/>
      <c r="DI124" s="75"/>
      <c r="DJ124" s="75"/>
      <c r="DK124" s="75"/>
      <c r="DL124" s="75"/>
      <c r="DM124" s="75"/>
      <c r="DN124" s="75"/>
      <c r="DO124" s="75"/>
      <c r="DP124" s="75"/>
      <c r="DQ124" s="75"/>
      <c r="DR124" s="75"/>
      <c r="DS124" s="75"/>
      <c r="DT124" s="75"/>
      <c r="DU124" s="75"/>
      <c r="DV124" s="75"/>
      <c r="DW124" s="75"/>
      <c r="DX124" s="75"/>
      <c r="DY124" s="75"/>
      <c r="DZ124" s="75"/>
      <c r="EA124" s="75"/>
      <c r="EB124" s="75"/>
      <c r="EC124" s="75"/>
      <c r="ED124" s="75"/>
      <c r="EE124" s="75"/>
      <c r="EF124" s="75"/>
      <c r="EG124" s="75"/>
      <c r="EH124" s="75"/>
      <c r="EI124" s="75"/>
      <c r="EJ124" s="75"/>
      <c r="EK124" s="75"/>
      <c r="EL124" s="75"/>
      <c r="EM124" s="75"/>
      <c r="EN124" s="75"/>
      <c r="EO124" s="75"/>
      <c r="EP124" s="75"/>
      <c r="EQ124" s="75"/>
      <c r="ER124" s="75"/>
      <c r="ES124" s="75"/>
      <c r="ET124" s="75"/>
      <c r="EU124" s="75"/>
      <c r="EV124" s="75"/>
      <c r="EW124" s="75"/>
      <c r="EX124" s="75"/>
      <c r="EY124" s="75"/>
      <c r="EZ124" s="75"/>
      <c r="FA124" s="75"/>
      <c r="FB124" s="75"/>
      <c r="FC124" s="75"/>
      <c r="FD124" s="75"/>
      <c r="FE124" s="75"/>
      <c r="FF124" s="75"/>
      <c r="FG124" s="75"/>
      <c r="FH124" s="75"/>
      <c r="FI124" s="75"/>
      <c r="FJ124" s="75"/>
      <c r="FK124" s="75"/>
      <c r="FL124" s="75"/>
      <c r="FM124" s="75"/>
      <c r="FN124" s="75"/>
      <c r="FO124" s="75"/>
      <c r="FP124" s="75"/>
    </row>
    <row r="125" spans="2:172" x14ac:dyDescent="0.2">
      <c r="B125" s="75"/>
      <c r="C125" s="77"/>
      <c r="E125" s="75"/>
      <c r="F125" s="75"/>
      <c r="G125" s="75"/>
      <c r="I125" s="76"/>
      <c r="J125" s="76"/>
      <c r="K125" s="75"/>
      <c r="L125" s="75"/>
      <c r="M125" s="75"/>
      <c r="N125" s="75"/>
      <c r="O125" s="75"/>
      <c r="P125" s="75"/>
      <c r="Q125" s="48"/>
    </row>
    <row r="126" spans="2:172" x14ac:dyDescent="0.2">
      <c r="B126" s="75"/>
      <c r="C126" s="77"/>
      <c r="E126" s="75"/>
      <c r="F126" s="75"/>
      <c r="G126" s="75"/>
      <c r="I126" s="76"/>
      <c r="J126" s="76"/>
      <c r="K126" s="75"/>
      <c r="L126" s="75"/>
      <c r="M126" s="75"/>
      <c r="N126" s="75"/>
      <c r="O126" s="75"/>
      <c r="P126" s="75"/>
      <c r="Q126" s="48"/>
    </row>
    <row r="127" spans="2:172" x14ac:dyDescent="0.2">
      <c r="B127" s="75"/>
      <c r="C127" s="77"/>
      <c r="E127" s="75"/>
      <c r="F127" s="75"/>
      <c r="G127" s="75"/>
      <c r="I127" s="76"/>
      <c r="J127" s="76"/>
      <c r="K127" s="75"/>
      <c r="L127" s="75"/>
      <c r="M127" s="75"/>
      <c r="N127" s="75"/>
      <c r="O127" s="75"/>
      <c r="P127" s="75"/>
      <c r="Q127" s="48"/>
    </row>
    <row r="128" spans="2:172" x14ac:dyDescent="0.2">
      <c r="B128" s="75"/>
      <c r="C128" s="77"/>
      <c r="E128" s="75"/>
      <c r="F128" s="75"/>
      <c r="G128" s="75"/>
      <c r="I128" s="76"/>
      <c r="J128" s="76"/>
      <c r="K128" s="75"/>
      <c r="L128" s="75"/>
      <c r="M128" s="75"/>
      <c r="N128" s="75"/>
      <c r="O128" s="75"/>
      <c r="P128" s="75"/>
      <c r="Q128" s="48"/>
    </row>
    <row r="129" spans="2:17" x14ac:dyDescent="0.2">
      <c r="B129" s="75"/>
      <c r="C129" s="77"/>
      <c r="E129" s="75"/>
      <c r="F129" s="75"/>
      <c r="G129" s="75"/>
      <c r="I129" s="76"/>
      <c r="J129" s="76"/>
      <c r="K129" s="75"/>
      <c r="L129" s="75"/>
      <c r="M129" s="75"/>
      <c r="N129" s="75"/>
      <c r="O129" s="75"/>
      <c r="P129" s="75"/>
      <c r="Q129" s="48"/>
    </row>
    <row r="130" spans="2:17" x14ac:dyDescent="0.2">
      <c r="B130" s="75"/>
      <c r="C130" s="77"/>
      <c r="E130" s="75"/>
      <c r="F130" s="75"/>
      <c r="G130" s="75"/>
      <c r="I130" s="76"/>
      <c r="J130" s="76"/>
      <c r="K130" s="75"/>
      <c r="L130" s="75"/>
      <c r="M130" s="75"/>
      <c r="N130" s="75"/>
      <c r="O130" s="75"/>
      <c r="P130" s="75"/>
      <c r="Q130" s="48"/>
    </row>
    <row r="131" spans="2:17" x14ac:dyDescent="0.2">
      <c r="B131" s="75"/>
      <c r="C131" s="77"/>
      <c r="E131" s="75"/>
      <c r="F131" s="75"/>
      <c r="G131" s="80"/>
      <c r="H131" s="79"/>
      <c r="I131" s="78"/>
      <c r="J131" s="78"/>
      <c r="K131" s="75"/>
      <c r="L131" s="75"/>
      <c r="M131" s="75"/>
      <c r="N131" s="75"/>
      <c r="O131" s="75"/>
      <c r="P131" s="75"/>
      <c r="Q131" s="48"/>
    </row>
    <row r="132" spans="2:17" ht="24" customHeight="1" x14ac:dyDescent="0.2">
      <c r="B132" s="75"/>
      <c r="E132" s="75"/>
      <c r="F132" s="75"/>
      <c r="G132" s="324" t="s">
        <v>122</v>
      </c>
      <c r="H132" s="324"/>
      <c r="I132" s="324"/>
      <c r="J132" s="324"/>
      <c r="K132" s="75"/>
      <c r="L132" s="75"/>
      <c r="M132" s="75"/>
      <c r="N132" s="75"/>
      <c r="O132" s="75"/>
      <c r="P132" s="75"/>
      <c r="Q132" s="48"/>
    </row>
    <row r="133" spans="2:17" ht="15.6" customHeight="1" x14ac:dyDescent="0.2">
      <c r="B133" s="75"/>
      <c r="C133" s="77"/>
      <c r="E133" s="75"/>
      <c r="F133" s="75"/>
      <c r="G133" s="75"/>
      <c r="I133" s="76"/>
      <c r="J133" s="76"/>
      <c r="K133" s="75"/>
      <c r="L133" s="75"/>
      <c r="M133" s="75"/>
      <c r="N133" s="75"/>
      <c r="O133" s="75"/>
      <c r="P133" s="75"/>
      <c r="Q133" s="48"/>
    </row>
    <row r="134" spans="2:17" x14ac:dyDescent="0.2">
      <c r="B134" s="75"/>
      <c r="C134" s="77"/>
      <c r="E134" s="75"/>
      <c r="F134" s="75"/>
      <c r="G134" s="75"/>
      <c r="I134" s="76"/>
      <c r="J134" s="76"/>
      <c r="K134" s="75"/>
      <c r="L134" s="75"/>
      <c r="M134" s="75"/>
      <c r="N134" s="75"/>
      <c r="O134" s="75"/>
      <c r="P134" s="75"/>
      <c r="Q134" s="48"/>
    </row>
    <row r="135" spans="2:17" ht="12.75" x14ac:dyDescent="0.2">
      <c r="B135" s="66"/>
      <c r="C135" s="74"/>
      <c r="D135" s="73"/>
      <c r="E135" s="66"/>
      <c r="F135" s="72"/>
      <c r="G135" s="66"/>
      <c r="H135" s="66"/>
      <c r="I135" s="68"/>
      <c r="J135" s="68"/>
      <c r="K135" s="325"/>
      <c r="L135" s="325"/>
      <c r="M135" s="325"/>
      <c r="N135" s="71"/>
      <c r="O135" s="71"/>
      <c r="P135" s="66"/>
      <c r="Q135" s="48"/>
    </row>
    <row r="136" spans="2:17" ht="13.9" customHeight="1" x14ac:dyDescent="0.2">
      <c r="B136" s="69" t="s">
        <v>123</v>
      </c>
      <c r="C136" s="70" t="s">
        <v>155</v>
      </c>
      <c r="D136" s="66"/>
      <c r="E136" s="66"/>
      <c r="G136" s="69" t="s">
        <v>124</v>
      </c>
      <c r="H136" s="66" t="s">
        <v>154</v>
      </c>
      <c r="I136" s="68"/>
      <c r="J136" s="68"/>
      <c r="K136" s="326" t="s">
        <v>125</v>
      </c>
      <c r="L136" s="326"/>
      <c r="M136" s="67" t="s">
        <v>153</v>
      </c>
      <c r="N136" s="66"/>
      <c r="O136" s="66"/>
      <c r="P136" s="66"/>
      <c r="Q136" s="48"/>
    </row>
    <row r="137" spans="2:17" ht="14.25" x14ac:dyDescent="0.2">
      <c r="B137" s="63"/>
      <c r="C137" s="59"/>
      <c r="D137" s="327"/>
      <c r="E137" s="327"/>
      <c r="F137" s="64"/>
      <c r="G137" s="63"/>
      <c r="H137" s="327"/>
      <c r="I137" s="65"/>
      <c r="J137" s="65"/>
      <c r="K137" s="327"/>
      <c r="L137" s="327"/>
      <c r="M137" s="327"/>
      <c r="N137" s="64"/>
      <c r="O137" s="64"/>
      <c r="P137" s="63"/>
      <c r="Q137" s="48"/>
    </row>
    <row r="138" spans="2:17" ht="14.25" x14ac:dyDescent="0.2">
      <c r="B138" s="63"/>
      <c r="C138" s="59"/>
      <c r="D138" s="63"/>
      <c r="E138" s="63"/>
      <c r="F138" s="63"/>
      <c r="G138" s="63"/>
      <c r="H138" s="327"/>
      <c r="I138" s="65"/>
      <c r="J138" s="65"/>
      <c r="K138" s="327"/>
      <c r="L138" s="327"/>
      <c r="M138" s="327"/>
      <c r="N138" s="64"/>
      <c r="O138" s="64"/>
      <c r="P138" s="63"/>
      <c r="Q138" s="48"/>
    </row>
    <row r="139" spans="2:17" x14ac:dyDescent="0.2">
      <c r="Q139" s="48"/>
    </row>
    <row r="140" spans="2:17" x14ac:dyDescent="0.2">
      <c r="Q140" s="48"/>
    </row>
    <row r="141" spans="2:17" x14ac:dyDescent="0.2">
      <c r="Q141" s="48"/>
    </row>
    <row r="142" spans="2:17" x14ac:dyDescent="0.2">
      <c r="Q142" s="48"/>
    </row>
    <row r="143" spans="2:17" x14ac:dyDescent="0.2">
      <c r="Q143" s="48"/>
    </row>
    <row r="144" spans="2:17" x14ac:dyDescent="0.2">
      <c r="Q144" s="48"/>
    </row>
    <row r="145" spans="17:17" x14ac:dyDescent="0.2">
      <c r="Q145" s="48"/>
    </row>
    <row r="146" spans="17:17" x14ac:dyDescent="0.2">
      <c r="Q146" s="48"/>
    </row>
    <row r="147" spans="17:17" x14ac:dyDescent="0.2">
      <c r="Q147" s="48"/>
    </row>
    <row r="148" spans="17:17" x14ac:dyDescent="0.2">
      <c r="Q148" s="48"/>
    </row>
    <row r="149" spans="17:17" x14ac:dyDescent="0.2">
      <c r="Q149" s="48"/>
    </row>
    <row r="150" spans="17:17" x14ac:dyDescent="0.2">
      <c r="Q150" s="48"/>
    </row>
  </sheetData>
  <mergeCells count="185">
    <mergeCell ref="B1:Q1"/>
    <mergeCell ref="B3:C3"/>
    <mergeCell ref="B4:Q4"/>
    <mergeCell ref="C5:Q5"/>
    <mergeCell ref="C6:Q6"/>
    <mergeCell ref="C7:Q7"/>
    <mergeCell ref="B12:H12"/>
    <mergeCell ref="B14:C14"/>
    <mergeCell ref="B15:Q15"/>
    <mergeCell ref="C16:Q16"/>
    <mergeCell ref="C17:Q17"/>
    <mergeCell ref="C18:Q18"/>
    <mergeCell ref="C8:Q8"/>
    <mergeCell ref="B9:B10"/>
    <mergeCell ref="C9:C10"/>
    <mergeCell ref="D9:E9"/>
    <mergeCell ref="F9:F10"/>
    <mergeCell ref="G9:G10"/>
    <mergeCell ref="H9:L9"/>
    <mergeCell ref="M9:P9"/>
    <mergeCell ref="Q9:Q10"/>
    <mergeCell ref="C19:Q19"/>
    <mergeCell ref="B20:B21"/>
    <mergeCell ref="C20:C21"/>
    <mergeCell ref="D20:E20"/>
    <mergeCell ref="F20:F21"/>
    <mergeCell ref="G20:G21"/>
    <mergeCell ref="H20:L20"/>
    <mergeCell ref="M20:P20"/>
    <mergeCell ref="Q20:Q21"/>
    <mergeCell ref="L22:L27"/>
    <mergeCell ref="B29:H29"/>
    <mergeCell ref="B31:C31"/>
    <mergeCell ref="B32:Q32"/>
    <mergeCell ref="C33:Q33"/>
    <mergeCell ref="C34:Q34"/>
    <mergeCell ref="B22:B27"/>
    <mergeCell ref="C22:C27"/>
    <mergeCell ref="D22:D27"/>
    <mergeCell ref="E22:E27"/>
    <mergeCell ref="F22:F27"/>
    <mergeCell ref="K22:K27"/>
    <mergeCell ref="C35:Q35"/>
    <mergeCell ref="C36:Q36"/>
    <mergeCell ref="B37:B38"/>
    <mergeCell ref="C37:C38"/>
    <mergeCell ref="D37:E37"/>
    <mergeCell ref="F37:F38"/>
    <mergeCell ref="G37:G38"/>
    <mergeCell ref="H37:L37"/>
    <mergeCell ref="M37:P37"/>
    <mergeCell ref="Q37:Q38"/>
    <mergeCell ref="L39:L46"/>
    <mergeCell ref="B47:H47"/>
    <mergeCell ref="B49:C49"/>
    <mergeCell ref="B50:Q50"/>
    <mergeCell ref="C51:Q51"/>
    <mergeCell ref="C52:Q52"/>
    <mergeCell ref="B39:B46"/>
    <mergeCell ref="C39:C46"/>
    <mergeCell ref="D39:D46"/>
    <mergeCell ref="E39:E46"/>
    <mergeCell ref="F39:F46"/>
    <mergeCell ref="K39:K46"/>
    <mergeCell ref="B58:H58"/>
    <mergeCell ref="B60:C60"/>
    <mergeCell ref="B61:Q61"/>
    <mergeCell ref="C62:Q62"/>
    <mergeCell ref="C63:Q63"/>
    <mergeCell ref="C64:Q64"/>
    <mergeCell ref="C53:Q53"/>
    <mergeCell ref="C54:Q54"/>
    <mergeCell ref="B55:B56"/>
    <mergeCell ref="C55:C56"/>
    <mergeCell ref="D55:E55"/>
    <mergeCell ref="F55:F56"/>
    <mergeCell ref="G55:G56"/>
    <mergeCell ref="H55:L55"/>
    <mergeCell ref="M55:P55"/>
    <mergeCell ref="Q55:Q56"/>
    <mergeCell ref="C65:Q65"/>
    <mergeCell ref="B66:B67"/>
    <mergeCell ref="C66:C67"/>
    <mergeCell ref="D66:E66"/>
    <mergeCell ref="F66:F67"/>
    <mergeCell ref="G66:G67"/>
    <mergeCell ref="H66:L66"/>
    <mergeCell ref="M66:P66"/>
    <mergeCell ref="Q66:Q67"/>
    <mergeCell ref="L68:L72"/>
    <mergeCell ref="B73:H73"/>
    <mergeCell ref="B75:C75"/>
    <mergeCell ref="B76:Q76"/>
    <mergeCell ref="C77:Q77"/>
    <mergeCell ref="C78:Q78"/>
    <mergeCell ref="B68:B72"/>
    <mergeCell ref="C68:C72"/>
    <mergeCell ref="D68:D72"/>
    <mergeCell ref="E68:E72"/>
    <mergeCell ref="F68:F72"/>
    <mergeCell ref="K68:K72"/>
    <mergeCell ref="C79:Q79"/>
    <mergeCell ref="C80:Q80"/>
    <mergeCell ref="B81:B82"/>
    <mergeCell ref="C81:C82"/>
    <mergeCell ref="D81:E81"/>
    <mergeCell ref="F81:F82"/>
    <mergeCell ref="G81:G82"/>
    <mergeCell ref="H81:L81"/>
    <mergeCell ref="M81:P81"/>
    <mergeCell ref="Q81:Q82"/>
    <mergeCell ref="L83:L85"/>
    <mergeCell ref="B86:H86"/>
    <mergeCell ref="B88:C88"/>
    <mergeCell ref="B89:Q89"/>
    <mergeCell ref="C90:Q90"/>
    <mergeCell ref="C91:Q91"/>
    <mergeCell ref="B83:B85"/>
    <mergeCell ref="C83:C85"/>
    <mergeCell ref="D83:D85"/>
    <mergeCell ref="E83:E85"/>
    <mergeCell ref="F83:F85"/>
    <mergeCell ref="K83:K85"/>
    <mergeCell ref="B97:H97"/>
    <mergeCell ref="B99:C99"/>
    <mergeCell ref="B100:Q100"/>
    <mergeCell ref="C101:Q101"/>
    <mergeCell ref="C102:Q102"/>
    <mergeCell ref="C103:Q103"/>
    <mergeCell ref="C104:Q104"/>
    <mergeCell ref="C92:Q92"/>
    <mergeCell ref="C93:Q93"/>
    <mergeCell ref="B94:B95"/>
    <mergeCell ref="C94:C95"/>
    <mergeCell ref="D94:E94"/>
    <mergeCell ref="F94:F95"/>
    <mergeCell ref="G94:G95"/>
    <mergeCell ref="H94:L94"/>
    <mergeCell ref="M94:P94"/>
    <mergeCell ref="Q94:Q95"/>
    <mergeCell ref="B112:H112"/>
    <mergeCell ref="B114:C114"/>
    <mergeCell ref="B115:Q115"/>
    <mergeCell ref="C116:Q116"/>
    <mergeCell ref="C117:Q117"/>
    <mergeCell ref="C118:Q118"/>
    <mergeCell ref="M105:P105"/>
    <mergeCell ref="Q105:Q106"/>
    <mergeCell ref="B107:B111"/>
    <mergeCell ref="C107:C111"/>
    <mergeCell ref="D107:D111"/>
    <mergeCell ref="E107:E111"/>
    <mergeCell ref="F107:F111"/>
    <mergeCell ref="K107:K111"/>
    <mergeCell ref="L107:L111"/>
    <mergeCell ref="B105:B106"/>
    <mergeCell ref="C105:C106"/>
    <mergeCell ref="D105:E105"/>
    <mergeCell ref="F105:F106"/>
    <mergeCell ref="G105:G106"/>
    <mergeCell ref="H105:L105"/>
    <mergeCell ref="C119:Q119"/>
    <mergeCell ref="B120:B121"/>
    <mergeCell ref="C120:C121"/>
    <mergeCell ref="D120:E120"/>
    <mergeCell ref="F120:F121"/>
    <mergeCell ref="G120:G121"/>
    <mergeCell ref="H120:L120"/>
    <mergeCell ref="M120:P120"/>
    <mergeCell ref="Q120:Q121"/>
    <mergeCell ref="B124:H124"/>
    <mergeCell ref="G132:J132"/>
    <mergeCell ref="K135:M135"/>
    <mergeCell ref="K136:L136"/>
    <mergeCell ref="D137:E137"/>
    <mergeCell ref="H137:H138"/>
    <mergeCell ref="K137:M138"/>
    <mergeCell ref="R121:V121"/>
    <mergeCell ref="B122:B123"/>
    <mergeCell ref="C122:C123"/>
    <mergeCell ref="D122:D123"/>
    <mergeCell ref="E122:E123"/>
    <mergeCell ref="F122:F123"/>
    <mergeCell ref="K122:K123"/>
    <mergeCell ref="L122:L123"/>
  </mergeCells>
  <hyperlinks>
    <hyperlink ref="M136" r:id="rId1" xr:uid="{8B05B3B0-C234-4ACC-A64E-36C7269399C2}"/>
  </hyperlinks>
  <pageMargins left="0.62992125984251968" right="0.23622047244094491" top="0.55118110236220474" bottom="0.35433070866141736" header="0.31496062992125984" footer="0.31496062992125984"/>
  <pageSetup paperSize="9" scale="55" fitToHeight="0" orientation="landscape" r:id="rId2"/>
  <rowBreaks count="3" manualBreakCount="3">
    <brk id="30" max="16" man="1"/>
    <brk id="73" max="16" man="1"/>
    <brk id="98" max="16" man="1"/>
  </rowBreaks>
  <colBreaks count="1" manualBreakCount="1">
    <brk id="55" max="232" man="1"/>
  </colBreak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17"/>
  <sheetViews>
    <sheetView tabSelected="1" topLeftCell="A7" zoomScale="85" zoomScaleNormal="85" workbookViewId="0">
      <pane xSplit="14" ySplit="4" topLeftCell="O11" activePane="bottomRight" state="frozen"/>
      <selection activeCell="A7" sqref="A7"/>
      <selection pane="topRight" activeCell="O7" sqref="O7"/>
      <selection pane="bottomLeft" activeCell="A11" sqref="A11"/>
      <selection pane="bottomRight" activeCell="N1" sqref="N1"/>
    </sheetView>
  </sheetViews>
  <sheetFormatPr baseColWidth="10" defaultColWidth="2.140625" defaultRowHeight="15" customHeight="1" x14ac:dyDescent="0.2"/>
  <cols>
    <col min="1" max="1" width="17.5703125" style="2" hidden="1" customWidth="1"/>
    <col min="2" max="2" width="23.42578125" style="2" hidden="1" customWidth="1"/>
    <col min="3" max="3" width="18.7109375" style="2" hidden="1" customWidth="1"/>
    <col min="4" max="4" width="5.42578125" style="2" hidden="1" customWidth="1"/>
    <col min="5" max="5" width="22.28515625" style="2" hidden="1" customWidth="1"/>
    <col min="6" max="6" width="18.28515625" style="17" hidden="1" customWidth="1"/>
    <col min="7" max="7" width="18.7109375" style="2" hidden="1" customWidth="1"/>
    <col min="8" max="8" width="11.28515625" style="33" hidden="1" customWidth="1"/>
    <col min="9" max="9" width="8.28515625" style="30" hidden="1" customWidth="1"/>
    <col min="10" max="10" width="15" style="2" hidden="1" customWidth="1"/>
    <col min="11" max="11" width="12.42578125" style="2" hidden="1" customWidth="1"/>
    <col min="12" max="12" width="12.28515625" style="2" hidden="1" customWidth="1"/>
    <col min="13" max="13" width="12.42578125" style="2" hidden="1" customWidth="1"/>
    <col min="14" max="14" width="14.140625" style="15" customWidth="1"/>
    <col min="15" max="16" width="15.42578125" style="2" customWidth="1"/>
    <col min="17" max="17" width="10.5703125" style="2" customWidth="1"/>
    <col min="18" max="18" width="9.7109375" style="2" customWidth="1"/>
    <col min="19" max="19" width="9.42578125" style="2" customWidth="1"/>
    <col min="20" max="20" width="9.85546875" style="2" customWidth="1"/>
    <col min="21" max="21" width="10.5703125" style="2" customWidth="1"/>
    <col min="22" max="22" width="9.7109375" style="2" customWidth="1"/>
    <col min="23" max="23" width="10" style="2" customWidth="1"/>
    <col min="24" max="24" width="9.85546875" style="2" customWidth="1"/>
    <col min="25" max="25" width="10.5703125" style="2" customWidth="1"/>
    <col min="26" max="26" width="9.7109375" style="2" customWidth="1"/>
    <col min="27" max="27" width="11.85546875" style="2" customWidth="1"/>
    <col min="28" max="28" width="9.85546875" style="2" customWidth="1"/>
    <col min="29" max="29" width="10.5703125" style="2" customWidth="1"/>
    <col min="30" max="30" width="9.7109375" style="2" customWidth="1"/>
    <col min="31" max="31" width="9.140625" style="2" customWidth="1"/>
    <col min="32" max="32" width="9.85546875" style="2" customWidth="1"/>
    <col min="33" max="33" width="14.28515625" style="15" customWidth="1"/>
    <col min="34" max="34" width="14.28515625" style="2" customWidth="1"/>
  </cols>
  <sheetData>
    <row r="1" spans="1:34" ht="31.5" customHeight="1" x14ac:dyDescent="0.2">
      <c r="A1" s="462" t="s">
        <v>27</v>
      </c>
      <c r="B1" s="463"/>
      <c r="C1" s="463"/>
      <c r="D1" s="463"/>
      <c r="E1" s="463"/>
      <c r="F1" s="16"/>
      <c r="G1" s="1"/>
      <c r="H1" s="32"/>
      <c r="I1" s="29"/>
      <c r="J1" s="1"/>
      <c r="K1" s="1"/>
      <c r="L1" s="1"/>
      <c r="M1" s="1"/>
      <c r="N1" s="14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4"/>
      <c r="AH1" s="1"/>
    </row>
    <row r="2" spans="1:34" ht="12.75" customHeight="1" x14ac:dyDescent="0.2">
      <c r="A2" s="8" t="s">
        <v>0</v>
      </c>
      <c r="B2" s="3">
        <v>2023</v>
      </c>
    </row>
    <row r="3" spans="1:34" ht="12.75" customHeight="1" x14ac:dyDescent="0.2">
      <c r="A3" s="8" t="s">
        <v>1</v>
      </c>
      <c r="B3" s="9"/>
    </row>
    <row r="4" spans="1:34" ht="12.75" customHeight="1" x14ac:dyDescent="0.2">
      <c r="A4" s="8" t="s">
        <v>2</v>
      </c>
      <c r="B4" s="9"/>
    </row>
    <row r="5" spans="1:34" ht="12.75" customHeight="1" thickBot="1" x14ac:dyDescent="0.25"/>
    <row r="6" spans="1:34" ht="27.75" customHeight="1" thickBot="1" x14ac:dyDescent="0.25">
      <c r="A6" s="490" t="s">
        <v>3</v>
      </c>
      <c r="B6" s="470"/>
      <c r="C6" s="470"/>
      <c r="D6" s="470"/>
      <c r="E6" s="470"/>
      <c r="F6" s="470"/>
      <c r="G6" s="470"/>
      <c r="H6" s="470"/>
      <c r="I6" s="470"/>
      <c r="J6" s="470"/>
      <c r="K6" s="470"/>
      <c r="L6" s="470"/>
      <c r="M6" s="470"/>
      <c r="N6" s="470"/>
      <c r="O6" s="467" t="s">
        <v>4</v>
      </c>
      <c r="P6" s="468"/>
      <c r="Q6" s="469"/>
      <c r="R6" s="469"/>
      <c r="S6" s="469"/>
      <c r="T6" s="469"/>
      <c r="U6" s="469"/>
      <c r="V6" s="469"/>
      <c r="W6" s="469"/>
      <c r="X6" s="469"/>
      <c r="Y6" s="469"/>
      <c r="Z6" s="469"/>
      <c r="AA6" s="469"/>
      <c r="AB6" s="469"/>
      <c r="AC6" s="469"/>
      <c r="AD6" s="469"/>
      <c r="AE6" s="469"/>
      <c r="AF6" s="469"/>
      <c r="AG6" s="469"/>
      <c r="AH6" s="470"/>
    </row>
    <row r="7" spans="1:34" ht="12.75" customHeight="1" thickBot="1" x14ac:dyDescent="0.25">
      <c r="A7" s="491"/>
      <c r="B7" s="492"/>
      <c r="C7" s="492"/>
      <c r="D7" s="492"/>
      <c r="E7" s="492"/>
      <c r="F7" s="492"/>
      <c r="G7" s="492"/>
      <c r="H7" s="492"/>
      <c r="I7" s="492"/>
      <c r="J7" s="492"/>
      <c r="K7" s="492"/>
      <c r="L7" s="492"/>
      <c r="M7" s="492"/>
      <c r="N7" s="492"/>
      <c r="O7" s="485" t="s">
        <v>30</v>
      </c>
      <c r="P7" s="486"/>
      <c r="Q7" s="486"/>
      <c r="R7" s="486"/>
      <c r="S7" s="486"/>
      <c r="T7" s="486"/>
      <c r="U7" s="486"/>
      <c r="V7" s="486"/>
      <c r="W7" s="486"/>
      <c r="X7" s="486"/>
      <c r="Y7" s="486"/>
      <c r="Z7" s="486"/>
      <c r="AA7" s="486"/>
      <c r="AB7" s="486"/>
      <c r="AC7" s="486"/>
      <c r="AD7" s="486"/>
      <c r="AE7" s="486"/>
      <c r="AF7" s="486"/>
      <c r="AG7" s="459" t="s">
        <v>32</v>
      </c>
      <c r="AH7" s="459" t="s">
        <v>33</v>
      </c>
    </row>
    <row r="8" spans="1:34" ht="12.75" customHeight="1" x14ac:dyDescent="0.2">
      <c r="A8" s="493" t="s">
        <v>28</v>
      </c>
      <c r="B8" s="496" t="s">
        <v>5</v>
      </c>
      <c r="C8" s="496" t="s">
        <v>6</v>
      </c>
      <c r="D8" s="497" t="s">
        <v>7</v>
      </c>
      <c r="E8" s="471" t="s">
        <v>24</v>
      </c>
      <c r="F8" s="471" t="s">
        <v>26</v>
      </c>
      <c r="G8" s="471" t="s">
        <v>8</v>
      </c>
      <c r="H8" s="474" t="s">
        <v>25</v>
      </c>
      <c r="I8" s="499" t="s">
        <v>31</v>
      </c>
      <c r="J8" s="471" t="s">
        <v>9</v>
      </c>
      <c r="K8" s="471" t="s">
        <v>10</v>
      </c>
      <c r="L8" s="471" t="s">
        <v>11</v>
      </c>
      <c r="M8" s="471" t="s">
        <v>12</v>
      </c>
      <c r="N8" s="471" t="s">
        <v>13</v>
      </c>
      <c r="O8" s="464" t="s">
        <v>14</v>
      </c>
      <c r="P8" s="487" t="s">
        <v>29</v>
      </c>
      <c r="Q8" s="477" t="s">
        <v>15</v>
      </c>
      <c r="R8" s="478"/>
      <c r="S8" s="478"/>
      <c r="T8" s="479"/>
      <c r="U8" s="477" t="s">
        <v>16</v>
      </c>
      <c r="V8" s="478"/>
      <c r="W8" s="478"/>
      <c r="X8" s="479"/>
      <c r="Y8" s="477" t="s">
        <v>17</v>
      </c>
      <c r="Z8" s="478"/>
      <c r="AA8" s="478"/>
      <c r="AB8" s="479"/>
      <c r="AC8" s="483" t="s">
        <v>18</v>
      </c>
      <c r="AD8" s="483"/>
      <c r="AE8" s="483"/>
      <c r="AF8" s="483"/>
      <c r="AG8" s="460"/>
      <c r="AH8" s="460"/>
    </row>
    <row r="9" spans="1:34" ht="12.75" customHeight="1" thickBot="1" x14ac:dyDescent="0.25">
      <c r="A9" s="494"/>
      <c r="B9" s="472"/>
      <c r="C9" s="472"/>
      <c r="D9" s="496"/>
      <c r="E9" s="472"/>
      <c r="F9" s="472"/>
      <c r="G9" s="472"/>
      <c r="H9" s="475"/>
      <c r="I9" s="500"/>
      <c r="J9" s="472"/>
      <c r="K9" s="472"/>
      <c r="L9" s="472"/>
      <c r="M9" s="472"/>
      <c r="N9" s="472"/>
      <c r="O9" s="465"/>
      <c r="P9" s="488"/>
      <c r="Q9" s="480"/>
      <c r="R9" s="481"/>
      <c r="S9" s="481"/>
      <c r="T9" s="482"/>
      <c r="U9" s="480"/>
      <c r="V9" s="481"/>
      <c r="W9" s="481"/>
      <c r="X9" s="482"/>
      <c r="Y9" s="480"/>
      <c r="Z9" s="481"/>
      <c r="AA9" s="481"/>
      <c r="AB9" s="482"/>
      <c r="AC9" s="484"/>
      <c r="AD9" s="484"/>
      <c r="AE9" s="484"/>
      <c r="AF9" s="484"/>
      <c r="AG9" s="460"/>
      <c r="AH9" s="460"/>
    </row>
    <row r="10" spans="1:34" ht="57.75" customHeight="1" thickBot="1" x14ac:dyDescent="0.25">
      <c r="A10" s="495"/>
      <c r="B10" s="473"/>
      <c r="C10" s="473"/>
      <c r="D10" s="498"/>
      <c r="E10" s="473"/>
      <c r="F10" s="473"/>
      <c r="G10" s="473"/>
      <c r="H10" s="476"/>
      <c r="I10" s="501"/>
      <c r="J10" s="473"/>
      <c r="K10" s="473"/>
      <c r="L10" s="473"/>
      <c r="M10" s="473"/>
      <c r="N10" s="473"/>
      <c r="O10" s="466"/>
      <c r="P10" s="489" t="s">
        <v>22</v>
      </c>
      <c r="Q10" s="10" t="s">
        <v>23</v>
      </c>
      <c r="R10" s="11" t="s">
        <v>19</v>
      </c>
      <c r="S10" s="12" t="s">
        <v>20</v>
      </c>
      <c r="T10" s="13" t="s">
        <v>21</v>
      </c>
      <c r="U10" s="10" t="s">
        <v>23</v>
      </c>
      <c r="V10" s="11" t="s">
        <v>19</v>
      </c>
      <c r="W10" s="12" t="s">
        <v>20</v>
      </c>
      <c r="X10" s="13" t="s">
        <v>21</v>
      </c>
      <c r="Y10" s="10" t="s">
        <v>23</v>
      </c>
      <c r="Z10" s="11" t="s">
        <v>19</v>
      </c>
      <c r="AA10" s="12" t="s">
        <v>20</v>
      </c>
      <c r="AB10" s="13" t="s">
        <v>21</v>
      </c>
      <c r="AC10" s="4" t="s">
        <v>23</v>
      </c>
      <c r="AD10" s="5" t="s">
        <v>19</v>
      </c>
      <c r="AE10" s="6" t="s">
        <v>20</v>
      </c>
      <c r="AF10" s="7" t="s">
        <v>21</v>
      </c>
      <c r="AG10" s="461"/>
      <c r="AH10" s="461"/>
    </row>
    <row r="11" spans="1:34" s="20" customFormat="1" ht="156" x14ac:dyDescent="0.2">
      <c r="A11" s="305">
        <v>8</v>
      </c>
      <c r="B11" s="305">
        <v>2</v>
      </c>
      <c r="C11" s="305" t="s">
        <v>210</v>
      </c>
      <c r="D11" s="305"/>
      <c r="E11" s="306" t="s">
        <v>211</v>
      </c>
      <c r="F11" s="315" t="s">
        <v>212</v>
      </c>
      <c r="G11" s="306" t="s">
        <v>213</v>
      </c>
      <c r="H11" s="307" t="s">
        <v>214</v>
      </c>
      <c r="I11" s="307" t="s">
        <v>215</v>
      </c>
      <c r="J11" s="308">
        <v>2023</v>
      </c>
      <c r="K11" s="308">
        <v>1.4</v>
      </c>
      <c r="L11" s="308">
        <v>1.4</v>
      </c>
      <c r="M11" s="21"/>
      <c r="N11" s="21" t="str">
        <f>+POA_2023!C5</f>
        <v>MANTENIMIENTO DE ESPACIOS PUBLICOS DE LA PARROQUIA</v>
      </c>
      <c r="O11" s="23">
        <f>+POA_2023!J11</f>
        <v>7745.92</v>
      </c>
      <c r="P11" s="161">
        <f>+POA_2023!I11</f>
        <v>7451.92</v>
      </c>
      <c r="Q11" s="37">
        <f>+POA_2023!M12</f>
        <v>1850</v>
      </c>
      <c r="R11" s="22">
        <f>+'PROYECTOS 2023'!K12</f>
        <v>1619.76</v>
      </c>
      <c r="S11" s="22">
        <f>+'PROYECTOS 2023'!L12</f>
        <v>1490.8999999999999</v>
      </c>
      <c r="T11" s="18">
        <f t="shared" ref="T11:T16" si="0">IF(Q11=0,0,R11/Q11)</f>
        <v>0.87554594594594592</v>
      </c>
      <c r="U11" s="25">
        <f>+POA_2023!N12</f>
        <v>1850</v>
      </c>
      <c r="V11" s="26">
        <f>+'PROYECTOS 2023'!P12</f>
        <v>1619.75</v>
      </c>
      <c r="W11" s="26">
        <f>+'PROYECTOS 2023'!Q12</f>
        <v>1174.78</v>
      </c>
      <c r="X11" s="18">
        <f t="shared" ref="X11:X16" si="1">IF(U11=0,0,V11/U11)</f>
        <v>0.87554054054054054</v>
      </c>
      <c r="Y11" s="25">
        <f>+POA_2023!O12</f>
        <v>1850</v>
      </c>
      <c r="Z11" s="26">
        <f>+'PROYECTOS 2023'!U12</f>
        <v>2069.75</v>
      </c>
      <c r="AA11" s="26">
        <f>+'PROYECTOS 2023'!V12</f>
        <v>2505.7200000000003</v>
      </c>
      <c r="AB11" s="18">
        <f t="shared" ref="AB11:AB16" si="2">IF(Y11=0,0,Z11/Y11)</f>
        <v>1.1187837837837837</v>
      </c>
      <c r="AC11" s="25">
        <f>+POA_2023!P12</f>
        <v>1901.92</v>
      </c>
      <c r="AD11" s="26">
        <f>+'PROYECTOS 2023'!Z12</f>
        <v>2067.71</v>
      </c>
      <c r="AE11" s="26">
        <f>+'PROYECTOS 2023'!AA12</f>
        <v>2067.6999999999998</v>
      </c>
      <c r="AF11" s="18">
        <f t="shared" ref="AF11:AF16" si="3">IF(AC11=0,0,AD11/AC11)</f>
        <v>1.08716980735257</v>
      </c>
      <c r="AG11" s="19">
        <f t="shared" ref="AG11:AG16" si="4">R11+V11+Z11+AD11</f>
        <v>7376.97</v>
      </c>
      <c r="AH11" s="19">
        <f t="shared" ref="AH11:AH16" si="5">S11+W11+AA11+AE11</f>
        <v>7239.0999999999995</v>
      </c>
    </row>
    <row r="12" spans="1:34" s="20" customFormat="1" ht="144" x14ac:dyDescent="0.2">
      <c r="A12" s="305">
        <v>3</v>
      </c>
      <c r="B12" s="305">
        <v>6</v>
      </c>
      <c r="C12" s="305" t="s">
        <v>216</v>
      </c>
      <c r="D12" s="305"/>
      <c r="E12" s="305" t="s">
        <v>217</v>
      </c>
      <c r="F12" s="315" t="s">
        <v>75</v>
      </c>
      <c r="G12" s="305" t="s">
        <v>76</v>
      </c>
      <c r="H12" s="307" t="s">
        <v>218</v>
      </c>
      <c r="I12" s="307" t="s">
        <v>215</v>
      </c>
      <c r="J12" s="308">
        <v>2023</v>
      </c>
      <c r="K12" s="308">
        <v>90</v>
      </c>
      <c r="L12" s="308">
        <v>90</v>
      </c>
      <c r="M12" s="21"/>
      <c r="N12" s="21" t="s">
        <v>126</v>
      </c>
      <c r="O12" s="23">
        <f>+'PROYECTOS 2023'!C34</f>
        <v>16122.92</v>
      </c>
      <c r="P12" s="34">
        <f>+'PROYECTOS 2023'!I34</f>
        <v>13586.21</v>
      </c>
      <c r="Q12" s="37">
        <f>+POA_2023!M29</f>
        <v>1400</v>
      </c>
      <c r="R12" s="22">
        <f>+'PROYECTOS 2023'!K34</f>
        <v>2900.5400000000004</v>
      </c>
      <c r="S12" s="31">
        <f>+'PROYECTOS 2023'!L34</f>
        <v>2872.28</v>
      </c>
      <c r="T12" s="18">
        <f>IF(Q12=0,0,R12/Q12)</f>
        <v>2.0718142857142858</v>
      </c>
      <c r="U12" s="25">
        <f>+POA_2023!N29</f>
        <v>3589.29</v>
      </c>
      <c r="V12" s="26">
        <f>+'PROYECTOS 2023'!P34</f>
        <v>1445.85</v>
      </c>
      <c r="W12" s="26">
        <f>+'PROYECTOS 2023'!Q34</f>
        <v>1472.4599999999998</v>
      </c>
      <c r="X12" s="18">
        <f t="shared" si="1"/>
        <v>0.40282339961385116</v>
      </c>
      <c r="Y12" s="25">
        <f>+POA_2023!O29</f>
        <v>3900</v>
      </c>
      <c r="Z12" s="26">
        <f>+'PROYECTOS 2023'!U34</f>
        <v>2127.6400000000003</v>
      </c>
      <c r="AA12" s="26">
        <f>+'PROYECTOS 2023'!V34</f>
        <v>2127.6400000000003</v>
      </c>
      <c r="AB12" s="18">
        <f t="shared" si="2"/>
        <v>0.54554871794871806</v>
      </c>
      <c r="AC12" s="25">
        <f>+POA_2023!P29</f>
        <v>4696.92</v>
      </c>
      <c r="AD12" s="26">
        <f>+'PROYECTOS 2023'!Z34</f>
        <v>4730</v>
      </c>
      <c r="AE12" s="26">
        <v>4730</v>
      </c>
      <c r="AF12" s="18">
        <f t="shared" si="3"/>
        <v>1.0070429132282432</v>
      </c>
      <c r="AG12" s="19">
        <f>R12+V12+Z12+AD12</f>
        <v>11204.03</v>
      </c>
      <c r="AH12" s="19">
        <f>S12+W12+AA12+AE12</f>
        <v>11202.380000000001</v>
      </c>
    </row>
    <row r="13" spans="1:34" s="20" customFormat="1" ht="146.25" customHeight="1" x14ac:dyDescent="0.2">
      <c r="A13" s="305">
        <v>6</v>
      </c>
      <c r="B13" s="305">
        <v>3</v>
      </c>
      <c r="C13" s="305" t="s">
        <v>219</v>
      </c>
      <c r="D13" s="305"/>
      <c r="E13" s="305" t="s">
        <v>220</v>
      </c>
      <c r="F13" s="305" t="s">
        <v>83</v>
      </c>
      <c r="G13" s="305" t="s">
        <v>84</v>
      </c>
      <c r="H13" s="307" t="s">
        <v>214</v>
      </c>
      <c r="I13" s="307">
        <v>2019</v>
      </c>
      <c r="J13" s="308">
        <v>2023</v>
      </c>
      <c r="K13" s="309">
        <v>0.28000000000000003</v>
      </c>
      <c r="L13" s="310">
        <v>0.25</v>
      </c>
      <c r="M13" s="21" t="s">
        <v>127</v>
      </c>
      <c r="N13" s="21" t="s">
        <v>128</v>
      </c>
      <c r="O13" s="23">
        <f>+'PROYECTOS 2023'!C49</f>
        <v>9200</v>
      </c>
      <c r="P13" s="35">
        <f>+'PROYECTOS 2023'!I49</f>
        <v>27763.71</v>
      </c>
      <c r="Q13" s="37">
        <f>+POA_2023!M47</f>
        <v>2500</v>
      </c>
      <c r="R13" s="31">
        <f>+'PROYECTOS 2023'!K49</f>
        <v>4715.8200000000006</v>
      </c>
      <c r="S13" s="31">
        <f>+'PROYECTOS 2023'!L49</f>
        <v>4712.4000000000005</v>
      </c>
      <c r="T13" s="18">
        <f>IF(Q13=0,0,R13/Q13)</f>
        <v>1.8863280000000002</v>
      </c>
      <c r="U13" s="26">
        <f>+POA_2023!N47</f>
        <v>10710.71</v>
      </c>
      <c r="V13" s="26">
        <f>+'PROYECTOS 2023'!P49</f>
        <v>10474.709999999999</v>
      </c>
      <c r="W13" s="26">
        <f>+'PROYECTOS 2023'!Q49</f>
        <v>10030.52</v>
      </c>
      <c r="X13" s="18">
        <f t="shared" si="1"/>
        <v>0.9779659798463407</v>
      </c>
      <c r="Y13" s="26">
        <f>+POA_2023!O47</f>
        <v>7700</v>
      </c>
      <c r="Z13" s="26">
        <f>+'PROYECTOS 2023'!U49</f>
        <v>5000</v>
      </c>
      <c r="AA13" s="26">
        <f>+'PROYECTOS 2023'!V49</f>
        <v>5000</v>
      </c>
      <c r="AB13" s="18">
        <f t="shared" si="2"/>
        <v>0.64935064935064934</v>
      </c>
      <c r="AC13" s="26">
        <f>+POA_2023!P47</f>
        <v>6853</v>
      </c>
      <c r="AD13" s="26">
        <f>+'PROYECTOS 2023'!Z49</f>
        <v>2101.8599999999997</v>
      </c>
      <c r="AE13" s="26">
        <f>+'PROYECTOS 2023'!AA49</f>
        <v>2086.73</v>
      </c>
      <c r="AF13" s="18">
        <f t="shared" si="3"/>
        <v>0.30670655187509116</v>
      </c>
      <c r="AG13" s="19">
        <f t="shared" si="4"/>
        <v>22292.39</v>
      </c>
      <c r="AH13" s="19">
        <f t="shared" si="5"/>
        <v>21829.65</v>
      </c>
    </row>
    <row r="14" spans="1:34" s="20" customFormat="1" ht="179.25" customHeight="1" x14ac:dyDescent="0.2">
      <c r="A14" s="311">
        <v>16</v>
      </c>
      <c r="B14" s="311">
        <v>15</v>
      </c>
      <c r="C14" s="311" t="s">
        <v>221</v>
      </c>
      <c r="D14" s="311"/>
      <c r="E14" s="311" t="s">
        <v>222</v>
      </c>
      <c r="F14" s="315" t="s">
        <v>87</v>
      </c>
      <c r="G14" s="311" t="s">
        <v>88</v>
      </c>
      <c r="H14" s="312" t="s">
        <v>223</v>
      </c>
      <c r="I14" s="312" t="s">
        <v>215</v>
      </c>
      <c r="J14" s="313">
        <v>2023</v>
      </c>
      <c r="K14" s="313">
        <v>90</v>
      </c>
      <c r="L14" s="311">
        <v>90</v>
      </c>
      <c r="M14" s="21"/>
      <c r="N14" s="21" t="s">
        <v>129</v>
      </c>
      <c r="O14" s="23">
        <v>18144</v>
      </c>
      <c r="P14" s="36">
        <v>15144</v>
      </c>
      <c r="Q14" s="24">
        <f>+POA_2023!M58</f>
        <v>4320</v>
      </c>
      <c r="R14" s="27">
        <f>+'PROYECTOS 2023'!K62</f>
        <v>3200</v>
      </c>
      <c r="S14" s="27">
        <v>3200</v>
      </c>
      <c r="T14" s="18">
        <f t="shared" si="0"/>
        <v>0.7407407407407407</v>
      </c>
      <c r="U14" s="24">
        <f>+POA_2023!N58</f>
        <v>4320</v>
      </c>
      <c r="V14" s="22">
        <v>1200</v>
      </c>
      <c r="W14" s="22">
        <v>920</v>
      </c>
      <c r="X14" s="18">
        <f t="shared" si="1"/>
        <v>0.27777777777777779</v>
      </c>
      <c r="Y14" s="37">
        <f>+POA_2023!O58</f>
        <v>4320</v>
      </c>
      <c r="Z14" s="22">
        <v>2773.33</v>
      </c>
      <c r="AA14" s="22">
        <v>2936</v>
      </c>
      <c r="AB14" s="18">
        <f t="shared" si="2"/>
        <v>0.641974537037037</v>
      </c>
      <c r="AC14" s="24">
        <f>+POA_2023!P58</f>
        <v>2184</v>
      </c>
      <c r="AD14" s="22">
        <v>7625</v>
      </c>
      <c r="AE14" s="22">
        <v>7574.83</v>
      </c>
      <c r="AF14" s="18">
        <f t="shared" si="3"/>
        <v>3.4913003663003663</v>
      </c>
      <c r="AG14" s="19">
        <f t="shared" si="4"/>
        <v>14798.33</v>
      </c>
      <c r="AH14" s="19">
        <f t="shared" si="5"/>
        <v>14630.83</v>
      </c>
    </row>
    <row r="15" spans="1:34" s="20" customFormat="1" ht="156" x14ac:dyDescent="0.2">
      <c r="A15" s="305">
        <v>8</v>
      </c>
      <c r="B15" s="305">
        <v>2</v>
      </c>
      <c r="C15" s="305" t="s">
        <v>210</v>
      </c>
      <c r="D15" s="311"/>
      <c r="E15" s="306" t="s">
        <v>211</v>
      </c>
      <c r="F15" s="315" t="s">
        <v>95</v>
      </c>
      <c r="G15" s="311" t="s">
        <v>48</v>
      </c>
      <c r="H15" s="312" t="s">
        <v>214</v>
      </c>
      <c r="I15" s="312" t="s">
        <v>215</v>
      </c>
      <c r="J15" s="313">
        <v>2023</v>
      </c>
      <c r="K15" s="313">
        <v>1.4</v>
      </c>
      <c r="L15" s="311">
        <v>1.4</v>
      </c>
      <c r="M15" s="21"/>
      <c r="N15" s="21" t="s">
        <v>224</v>
      </c>
      <c r="O15" s="314">
        <f>+'PROYECTOS 2023'!C73</f>
        <v>86200</v>
      </c>
      <c r="P15" s="44">
        <f>+'PROYECTOS 2023'!I73</f>
        <v>88600</v>
      </c>
      <c r="Q15" s="24">
        <f>+POA_2023!M73</f>
        <v>0</v>
      </c>
      <c r="R15" s="22">
        <f>+'PROYECTOS 2023'!K73</f>
        <v>0</v>
      </c>
      <c r="S15" s="22">
        <f>+'PROYECTOS 2023'!L73</f>
        <v>0</v>
      </c>
      <c r="T15" s="45">
        <f t="shared" si="0"/>
        <v>0</v>
      </c>
      <c r="U15" s="24">
        <f>+POA_2023!N73</f>
        <v>24500</v>
      </c>
      <c r="V15" s="22">
        <f>+'PROYECTOS 2023'!P73</f>
        <v>52843.3</v>
      </c>
      <c r="W15" s="22">
        <f>+'PROYECTOS 2023'!Q73</f>
        <v>52688.45</v>
      </c>
      <c r="X15" s="45">
        <f t="shared" si="1"/>
        <v>2.1568693877551022</v>
      </c>
      <c r="Y15" s="24">
        <f>+POA_2023!O73</f>
        <v>26300</v>
      </c>
      <c r="Z15" s="22">
        <f>+'PROYECTOS 2023'!U73</f>
        <v>31577.26</v>
      </c>
      <c r="AA15" s="22">
        <f>+'PROYECTOS 2023'!V73</f>
        <v>31727.26</v>
      </c>
      <c r="AB15" s="45">
        <f t="shared" si="2"/>
        <v>1.2006562737642585</v>
      </c>
      <c r="AC15" s="24">
        <f>+POA_2023!P73</f>
        <v>37800</v>
      </c>
      <c r="AD15" s="22">
        <f>+'PROYECTOS 2023'!Z73</f>
        <v>0</v>
      </c>
      <c r="AE15" s="22">
        <f>+'PROYECTOS 2023'!AA73</f>
        <v>0</v>
      </c>
      <c r="AF15" s="45">
        <f t="shared" si="3"/>
        <v>0</v>
      </c>
      <c r="AG15" s="46">
        <f t="shared" si="4"/>
        <v>84420.56</v>
      </c>
      <c r="AH15" s="46">
        <f t="shared" si="5"/>
        <v>84415.709999999992</v>
      </c>
    </row>
    <row r="16" spans="1:34" s="20" customFormat="1" ht="84" x14ac:dyDescent="0.2">
      <c r="A16" s="311">
        <v>9</v>
      </c>
      <c r="B16" s="311">
        <v>2</v>
      </c>
      <c r="C16" s="311" t="s">
        <v>225</v>
      </c>
      <c r="D16" s="311"/>
      <c r="E16" s="311" t="s">
        <v>226</v>
      </c>
      <c r="F16" s="315" t="s">
        <v>100</v>
      </c>
      <c r="G16" s="311" t="s">
        <v>227</v>
      </c>
      <c r="H16" s="312" t="s">
        <v>214</v>
      </c>
      <c r="I16" s="312" t="s">
        <v>215</v>
      </c>
      <c r="J16" s="313">
        <v>2023</v>
      </c>
      <c r="K16" s="313">
        <v>7</v>
      </c>
      <c r="L16" s="311">
        <v>7</v>
      </c>
      <c r="M16" s="311" t="s">
        <v>127</v>
      </c>
      <c r="N16" s="21" t="s">
        <v>146</v>
      </c>
      <c r="O16" s="314">
        <f>+'PROYECTOS 2023'!C85</f>
        <v>12300</v>
      </c>
      <c r="P16" s="44">
        <f>+'PROYECTOS 2023'!H85</f>
        <v>66600.11</v>
      </c>
      <c r="Q16" s="24">
        <f>+POA_2023!M86</f>
        <v>20000</v>
      </c>
      <c r="R16" s="22">
        <f>+'PROYECTOS 2023'!K85</f>
        <v>56525.090000000004</v>
      </c>
      <c r="S16" s="22">
        <f>+'PROYECTOS 2023'!L85</f>
        <v>26152.639999999999</v>
      </c>
      <c r="T16" s="45">
        <f t="shared" si="0"/>
        <v>2.8262545000000001</v>
      </c>
      <c r="U16" s="24">
        <f>+POA_2023!N86</f>
        <v>21000</v>
      </c>
      <c r="V16" s="22">
        <f>+'PROYECTOS 2023'!P85</f>
        <v>0</v>
      </c>
      <c r="W16" s="22">
        <f>+'PROYECTOS 2023'!Q85</f>
        <v>30372.45</v>
      </c>
      <c r="X16" s="45">
        <f t="shared" si="1"/>
        <v>0</v>
      </c>
      <c r="Y16" s="24">
        <f>+POA_2023!O86</f>
        <v>16300</v>
      </c>
      <c r="Z16" s="22">
        <f>+'PROYECTOS 2023'!U85</f>
        <v>0</v>
      </c>
      <c r="AA16" s="22">
        <f>+'PROYECTOS 2023'!V85</f>
        <v>0</v>
      </c>
      <c r="AB16" s="45">
        <f t="shared" si="2"/>
        <v>0</v>
      </c>
      <c r="AC16" s="24">
        <f>+POA_2023!P86</f>
        <v>9300.11</v>
      </c>
      <c r="AD16" s="22">
        <f>+'PROYECTOS 2023'!Z85</f>
        <v>7154.64</v>
      </c>
      <c r="AE16" s="22">
        <f>+'PROYECTOS 2023'!AA85</f>
        <v>6290</v>
      </c>
      <c r="AF16" s="45">
        <f t="shared" si="3"/>
        <v>0.76930702970179921</v>
      </c>
      <c r="AG16" s="46">
        <f t="shared" si="4"/>
        <v>63679.73</v>
      </c>
      <c r="AH16" s="46">
        <f t="shared" si="5"/>
        <v>62815.09</v>
      </c>
    </row>
    <row r="17" spans="1:34" ht="120" customHeight="1" thickBot="1" x14ac:dyDescent="0.25">
      <c r="A17" s="311"/>
      <c r="B17" s="311"/>
      <c r="C17" s="311"/>
      <c r="D17" s="311"/>
      <c r="E17" s="311"/>
      <c r="F17" s="316" t="s">
        <v>34</v>
      </c>
      <c r="G17" s="311" t="s">
        <v>108</v>
      </c>
      <c r="H17" s="312" t="s">
        <v>228</v>
      </c>
      <c r="I17" s="312" t="s">
        <v>215</v>
      </c>
      <c r="J17" s="313">
        <v>2023</v>
      </c>
      <c r="K17" s="313">
        <v>100</v>
      </c>
      <c r="L17" s="311">
        <v>100</v>
      </c>
      <c r="M17" s="311"/>
      <c r="N17" s="21" t="s">
        <v>209</v>
      </c>
      <c r="O17" s="38">
        <f>+'PROYECTOS 2023'!C89</f>
        <v>3500</v>
      </c>
      <c r="P17" s="39">
        <f>+'PROYECTOS 2023'!H89</f>
        <v>3500</v>
      </c>
      <c r="Q17" s="40">
        <f>+POA_2023!M97</f>
        <v>0</v>
      </c>
      <c r="R17" s="41">
        <f>+'PROYECTOS 2023'!K89</f>
        <v>0</v>
      </c>
      <c r="S17" s="41">
        <f>+'PROYECTOS 2023'!L89</f>
        <v>0</v>
      </c>
      <c r="T17" s="28">
        <f t="shared" ref="T17" si="6">IF(Q17=0,0,R17/Q17)</f>
        <v>0</v>
      </c>
      <c r="U17" s="42">
        <f>+POA_2023!N97</f>
        <v>0</v>
      </c>
      <c r="V17" s="43">
        <f>+'PROYECTOS 2023'!P89</f>
        <v>0</v>
      </c>
      <c r="W17" s="43">
        <f>+'PROYECTOS 2023'!Q89</f>
        <v>0</v>
      </c>
      <c r="X17" s="28">
        <f t="shared" ref="X17" si="7">IF(U17=0,0,V17/U17)</f>
        <v>0</v>
      </c>
      <c r="Y17" s="42">
        <f>+POA_2023!O97</f>
        <v>0</v>
      </c>
      <c r="Z17" s="43">
        <f>+'PROYECTOS 2023'!U89</f>
        <v>0</v>
      </c>
      <c r="AA17" s="43">
        <f>+'PROYECTOS 2023'!V89</f>
        <v>0</v>
      </c>
      <c r="AB17" s="28">
        <f t="shared" ref="AB17" si="8">IF(Y17=0,0,Z17/Y17)</f>
        <v>0</v>
      </c>
      <c r="AC17" s="42">
        <f>+POA_2023!P97</f>
        <v>3594.08</v>
      </c>
      <c r="AD17" s="303">
        <f>+'PROYECTOS 2023'!Z89</f>
        <v>3053.06</v>
      </c>
      <c r="AE17" s="303">
        <f>+'PROYECTOS 2023'!AA89</f>
        <v>3053.06</v>
      </c>
      <c r="AF17" s="28">
        <f t="shared" ref="AF17" si="9">IF(AC17=0,0,AD17/AC17)</f>
        <v>0.84946912700885902</v>
      </c>
      <c r="AG17" s="304">
        <f t="shared" ref="AG17" si="10">R17+V17+Z17+AD17</f>
        <v>3053.06</v>
      </c>
      <c r="AH17" s="304">
        <f t="shared" ref="AH17" si="11">S17+W17+AA17+AE17</f>
        <v>3053.06</v>
      </c>
    </row>
  </sheetData>
  <mergeCells count="26">
    <mergeCell ref="N8:N10"/>
    <mergeCell ref="F8:F10"/>
    <mergeCell ref="A6:N7"/>
    <mergeCell ref="A8:A10"/>
    <mergeCell ref="B8:B10"/>
    <mergeCell ref="L8:L10"/>
    <mergeCell ref="M8:M10"/>
    <mergeCell ref="C8:C10"/>
    <mergeCell ref="D8:D10"/>
    <mergeCell ref="I8:I10"/>
    <mergeCell ref="A1:E1"/>
    <mergeCell ref="O8:O10"/>
    <mergeCell ref="O6:AH6"/>
    <mergeCell ref="J8:J10"/>
    <mergeCell ref="K8:K10"/>
    <mergeCell ref="E8:E10"/>
    <mergeCell ref="G8:G10"/>
    <mergeCell ref="H8:H10"/>
    <mergeCell ref="Q8:T9"/>
    <mergeCell ref="U8:X9"/>
    <mergeCell ref="Y8:AB9"/>
    <mergeCell ref="AC8:AF9"/>
    <mergeCell ref="O7:AF7"/>
    <mergeCell ref="P8:P10"/>
    <mergeCell ref="AH7:AH10"/>
    <mergeCell ref="AG7:AG10"/>
  </mergeCells>
  <pageMargins left="0.70866141732283472" right="0.70866141732283472" top="0.74803149606299213" bottom="0.74803149606299213" header="0" footer="0"/>
  <pageSetup scale="4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PROYECTOS 2023</vt:lpstr>
      <vt:lpstr>POA_2023</vt:lpstr>
      <vt:lpstr>MATRIZ SIGAD </vt:lpstr>
      <vt:lpstr>POA_2023!Área_de_impresión</vt:lpstr>
      <vt:lpstr>POA_2023!Títulos_a_imprimir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Angélica Fernanda Castro Centeno</dc:creator>
  <cp:lastModifiedBy>LETI</cp:lastModifiedBy>
  <cp:lastPrinted>2024-06-24T18:27:23Z</cp:lastPrinted>
  <dcterms:created xsi:type="dcterms:W3CDTF">2023-07-07T21:38:45Z</dcterms:created>
  <dcterms:modified xsi:type="dcterms:W3CDTF">2024-06-24T18:44:34Z</dcterms:modified>
</cp:coreProperties>
</file>